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qdata\Share\TRANS SRVS\OG&amp;E Formula Rate\2024 ATRRs\Projected\ToDaveConnely\"/>
    </mc:Choice>
  </mc:AlternateContent>
  <xr:revisionPtr revIDLastSave="0" documentId="8_{51E40BD2-C721-485E-B757-6855C909285E}" xr6:coauthVersionLast="47" xr6:coauthVersionMax="47" xr10:uidLastSave="{00000000-0000-0000-0000-000000000000}"/>
  <bookViews>
    <workbookView xWindow="28680" yWindow="-120" windowWidth="29040" windowHeight="15840" xr2:uid="{16FB432A-4A46-42AE-BD5B-586722C27FC0}"/>
  </bookViews>
  <sheets>
    <sheet name="Data " sheetId="1" r:id="rId1"/>
  </sheets>
  <externalReferences>
    <externalReference r:id="rId2"/>
    <externalReference r:id="rId3"/>
    <externalReference r:id="rId4"/>
  </externalReferences>
  <definedNames>
    <definedName name="___INDEX_SHEET___ASAP_Utilities">#REF!</definedName>
    <definedName name="___WSH7">#REF!</definedName>
    <definedName name="__WSH7">#REF!</definedName>
    <definedName name="_AMO_UniqueIdentifier" hidden="1">"'8403d099-e876-4d31-b913-cb2efff0232f'"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WSH7">#REF!</definedName>
    <definedName name="a" hidden="1">{"MATALL",#N/A,FALSE,"Sheet4";"matclass",#N/A,FALSE,"Sheet4"}</definedName>
    <definedName name="ACwvu.DATABASE." hidden="1">[2]DATABASE!#REF!</definedName>
    <definedName name="ACwvu.OP." hidden="1">#REF!</definedName>
    <definedName name="Alloc02">#REF!</definedName>
    <definedName name="Alloc03">#REF!</definedName>
    <definedName name="AllocTY">#REF!</definedName>
    <definedName name="Arkansas">#REF!</definedName>
    <definedName name="AS2DocOpenMode" hidden="1">"AS2DocumentEdit"</definedName>
    <definedName name="Blank" hidden="1">{"ARK_JURIS_FUEL",#N/A,FALSE,"Ark_Fuel&amp;Rev"}</definedName>
    <definedName name="BLPH2" hidden="1">'[3]Commercial Paper'!#REF!</definedName>
    <definedName name="BLPH3" hidden="1">'[3]Commercial Paper'!#REF!</definedName>
    <definedName name="BLPH4" hidden="1">'[3]Commercial Paper'!#REF!</definedName>
    <definedName name="BLPH5" hidden="1">'[3]Commercial Paper'!#REF!</definedName>
    <definedName name="BLPH6" hidden="1">'[3]Commercial Paper'!#REF!</definedName>
    <definedName name="CapAlloc">#REF!</definedName>
    <definedName name="CoCode0100">#REF!</definedName>
    <definedName name="CoCode0200">#REF!</definedName>
    <definedName name="CoCode0400">#REF!</definedName>
    <definedName name="CoCode0500">#REF!</definedName>
    <definedName name="CONOCO_FAC">#REF!</definedName>
    <definedName name="cp_by_group">#REF!</definedName>
    <definedName name="cp_by_serv_level">#REF!</definedName>
    <definedName name="cp_input_area">#REF!</definedName>
    <definedName name="dsfds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ror">#REF!</definedName>
    <definedName name="FED">#REF!</definedName>
    <definedName name="g">#REF!</definedName>
    <definedName name="haha" hidden="1">{"OMPA_FAC",#N/A,FALSE,"OMPA FAC"}</definedName>
    <definedName name="MED">#REF!</definedName>
    <definedName name="MEDICARE">#REF!</definedName>
    <definedName name="MonthlyAdj">#REF!</definedName>
    <definedName name="MonthlyDetail">#REF!</definedName>
    <definedName name="OASDI">#REF!</definedName>
    <definedName name="OCT">#REF!</definedName>
    <definedName name="Oklahoma">#REF!</definedName>
    <definedName name="Percent">#REF!</definedName>
    <definedName name="plus_pmts">#REF!</definedName>
    <definedName name="print">#REF!</definedName>
    <definedName name="print_all">#REF!</definedName>
    <definedName name="print_all_D_1">#REF!</definedName>
    <definedName name="_xlnm.Print_Area" localSheetId="0">'Data '!$A$1:$I$233</definedName>
    <definedName name="_xlnm.Print_Area">#REF!</definedName>
    <definedName name="PRINT_AREA_MI">#REF!</definedName>
    <definedName name="print_sch">#REF!</definedName>
    <definedName name="py_cent">#REF!</definedName>
    <definedName name="py_clint">#REF!</definedName>
    <definedName name="py_eec">#REF!</definedName>
    <definedName name="py_ei">#REF!</definedName>
    <definedName name="py_engl">#REF!</definedName>
    <definedName name="py_epc">#REF!</definedName>
    <definedName name="py_esc">#REF!</definedName>
    <definedName name="q" hidden="1">{"MATALL",#N/A,FALSE,"Sheet4";"matclass",#N/A,FALSE,"Sheet4"}</definedName>
    <definedName name="simoutaneous">#REF!</definedName>
    <definedName name="ssss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STATE">#REF!</definedName>
    <definedName name="Swvu.DATABASE." hidden="1">[2]DATABASE!#REF!</definedName>
    <definedName name="Swvu.OP." hidden="1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otal">#REF!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2006._.Rate._.Case." hidden="1">{"DAB-1, Sch 21, Pg 1",#N/A,FALSE,"ELEC ENERGY";"DAB-1, Sch 21, Pg 2",#N/A,FALSE,"RTPDenverWater";"DAB-1, Sch 21, Pg 3",#N/A,FALSE,"INCREMENTAL - WHOLESALE"}</definedName>
    <definedName name="wrn.ARK._.JURIS._.FAC._.CALC." hidden="1">{"ARK_JURIS_FAC",#N/A,FALSE,"Ark_Fuel&amp;Rev"}</definedName>
    <definedName name="wrn.ARK._.JURIS._.FUEL._.COST." hidden="1">{"ARK_JURIS_FUEL",#N/A,FALSE,"Ark_Fuel&amp;Rev"}</definedName>
    <definedName name="wrn.ATOKA._.FAC._.CALC." hidden="1">{"ATOKA_FAC",#N/A,FALSE,"Atoka"}</definedName>
    <definedName name="wrn.CONOCO._.FAC." hidden="1">{"CONOCO_FAC",#N/A,FALSE,"Conoco FAC"}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T._.Schedules.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FAC._.SUMMARY." hidden="1">{"FAC_SUMMARY",#N/A,FALSE,"Summaries"}</definedName>
    <definedName name="wrn.FERC._.FAC._.CALC." hidden="1">{"FERC_FAC",#N/A,FALSE,"FERC_Fuel&amp;Rev"}</definedName>
    <definedName name="wrn.FERC._.WEATHER._.and._.JURIS._.FUEL." hidden="1">{"FERC_WEATHER_AND_FUEL",#N/A,FALSE,"FERC_Fuel&amp;Rev"}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go." hidden="1">{"wp_h4.2",#N/A,FALSE,"WP_H4.2";"wp_h4.3",#N/A,FALSE,"WP_H4.3"}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OK._.FUEL._.COMPARISON." hidden="1">{"OK_FUEL_COMPARISON",#N/A,FALSE,"Ok_Fuel&amp;Rev"}</definedName>
    <definedName name="wrn.OK._.JURIS._.FAC._.CALCULATION." hidden="1">{"OK_JURIS_FAC",#N/A,FALSE,"Ok_Fuel&amp;Rev"}</definedName>
    <definedName name="wrn.OK._.JURIS._.FUEL._.COST." hidden="1">{"OK_JURIS_FUEL",#N/A,FALSE,"Ok_Fuel&amp;Rev"}</definedName>
    <definedName name="wrn.OKLA._.PRO._.FORMA._.FUEL." hidden="1">{"OK_PRO_FORMA_FUEL",#N/A,FALSE,"Ok_Fuel&amp;Rev"}</definedName>
    <definedName name="wrn.OMPA._.FAC." hidden="1">{"OMPA_FAC",#N/A,FALSE,"OMPA FAC"}</definedName>
    <definedName name="wrn.OTHER._.DATA." hidden="1">{"OTHER_DATA",#N/A,FALSE,"Ok_Fuel&amp;Rev"}</definedName>
    <definedName name="wrn.PPJOURNAL._.ENTRY." hidden="1">{"PPDEFERREDBAL",#N/A,FALSE,"PRIOR PERIOD ADJMT";#N/A,#N/A,FALSE,"PRIOR PERIOD ADJMT";"PPJOURNALENTRY",#N/A,FALSE,"PRIOR PERIOD ADJMT"}</definedName>
    <definedName name="wrn.PRINT." hidden="1">{"SUM",#N/A,FALSE,"SUM";"BASE",#N/A,FALSE,"BASE";"RIDERS",#N/A,FALSE,"RIDERS";"ROLL_IN1",#N/A,FALSE,"ROLL_IN1";"ROLL_IN2",#N/A,FALSE,"ROLL_IN2";"RATECASE",#N/A,FALSE,"RATECASE";"ECA",#N/A,FALSE,"ECA";"ISOA",#N/A,FALSE,"ISOA";"FERCPUC1",#N/A,FALSE,"FERCPUC1";"FERCPUC2",#N/A,FALSE,"FERCPUC2";"FERCPUC3",#N/A,FALSE,"FERCPUC3";"PEAKING",#N/A,FALSE,"PEAKING";"OMEXP",#N/A,FALSE,"O&amp;MEXP";"FERCPUC4",#N/A,FALSE,"FERCPUC4";"DISTLOSS",#N/A,FALSE,"DISTLOSS";"PPENG",#N/A,FALSE,"PPENG%";"PPANAL",#N/A,FALSE,"PPANAL";"PPADJ",#N/A,FALSE,"PPADJ2";"QFADJ",#N/A,FALSE,"QFADJ";"FUELADJ",#N/A,FALSE,"FUELADJ";"FUELADJ2",#N/A,FALSE,"FUELADJ2";"DSM",#N/A,FALSE,"DSM";"WHEELDET",#N/A,FALSE,"WHEELDET";"WHEELING",#N/A,FALSE,"WHEELING";"REBILL",#N/A,FALSE,"REBILL";"CENTER",#N/A,FALSE,"CENTER";"BURLJULE",#N/A,FALSE,"BURLJULE";"IREA",#N/A,FALSE,"IREA";"HCEA",#N/A,FALSE,"HCEA";"GVRPL",#N/A,FALSE,"GVRPL";"YVEA",#N/A,FALSE,"YVEA";"WESTPLAINS",#N/A,FALSE,"WESTPLAINS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SPA._.FAC." hidden="1">{"SPA_FAC",#N/A,FALSE,"OMPA SPA FAC"}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ransmission." hidden="1">{"Transmission",#N/A,FALSE,"Electric O&amp;M Functionalization"}</definedName>
    <definedName name="wrn.WEATHER._.AND._.YR._.END._.CUST._.ADJ." hidden="1">{"WEATHER_CUSTOMERS",#N/A,FALSE,"Ok_Fuel&amp;Rev"}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H229" i="1" s="1"/>
  <c r="E229" i="1"/>
  <c r="F228" i="1"/>
  <c r="H228" i="1" s="1"/>
  <c r="E228" i="1"/>
  <c r="G227" i="1"/>
  <c r="F227" i="1"/>
  <c r="H227" i="1" s="1"/>
  <c r="E227" i="1"/>
  <c r="H226" i="1"/>
  <c r="G226" i="1"/>
  <c r="F226" i="1"/>
  <c r="E226" i="1"/>
  <c r="G225" i="1"/>
  <c r="F225" i="1"/>
  <c r="H225" i="1" s="1"/>
  <c r="E225" i="1"/>
  <c r="G222" i="1"/>
  <c r="F222" i="1"/>
  <c r="E222" i="1"/>
  <c r="G221" i="1"/>
  <c r="F221" i="1"/>
  <c r="H221" i="1" s="1"/>
  <c r="E221" i="1"/>
  <c r="H220" i="1"/>
  <c r="G220" i="1"/>
  <c r="F220" i="1"/>
  <c r="E220" i="1"/>
  <c r="F217" i="1"/>
  <c r="E217" i="1"/>
  <c r="H217" i="1" s="1"/>
  <c r="F216" i="1"/>
  <c r="E216" i="1"/>
  <c r="G216" i="1" s="1"/>
  <c r="G215" i="1"/>
  <c r="F215" i="1"/>
  <c r="E215" i="1"/>
  <c r="F214" i="1"/>
  <c r="E214" i="1"/>
  <c r="H214" i="1" s="1"/>
  <c r="H211" i="1"/>
  <c r="G211" i="1"/>
  <c r="F211" i="1"/>
  <c r="E211" i="1"/>
  <c r="F210" i="1"/>
  <c r="E210" i="1"/>
  <c r="G210" i="1" s="1"/>
  <c r="F209" i="1"/>
  <c r="E209" i="1"/>
  <c r="H209" i="1" s="1"/>
  <c r="H206" i="1"/>
  <c r="G206" i="1"/>
  <c r="F206" i="1"/>
  <c r="E206" i="1"/>
  <c r="F205" i="1"/>
  <c r="E205" i="1"/>
  <c r="G205" i="1" s="1"/>
  <c r="H204" i="1"/>
  <c r="G204" i="1"/>
  <c r="F204" i="1"/>
  <c r="E204" i="1"/>
  <c r="F200" i="1"/>
  <c r="E200" i="1"/>
  <c r="H200" i="1" s="1"/>
  <c r="F199" i="1"/>
  <c r="E199" i="1"/>
  <c r="H199" i="1" s="1"/>
  <c r="F198" i="1"/>
  <c r="G198" i="1" s="1"/>
  <c r="E198" i="1"/>
  <c r="F197" i="1"/>
  <c r="E197" i="1"/>
  <c r="G197" i="1" s="1"/>
  <c r="G194" i="1"/>
  <c r="F194" i="1"/>
  <c r="E194" i="1"/>
  <c r="F191" i="1"/>
  <c r="H191" i="1" s="1"/>
  <c r="E191" i="1"/>
  <c r="F190" i="1"/>
  <c r="E190" i="1"/>
  <c r="G190" i="1" s="1"/>
  <c r="F189" i="1"/>
  <c r="G189" i="1" s="1"/>
  <c r="E189" i="1"/>
  <c r="F188" i="1"/>
  <c r="E188" i="1"/>
  <c r="G188" i="1" s="1"/>
  <c r="G187" i="1"/>
  <c r="F187" i="1"/>
  <c r="E187" i="1"/>
  <c r="F182" i="1"/>
  <c r="H182" i="1" s="1"/>
  <c r="E182" i="1"/>
  <c r="F181" i="1"/>
  <c r="E181" i="1"/>
  <c r="G181" i="1" s="1"/>
  <c r="H180" i="1"/>
  <c r="G180" i="1"/>
  <c r="F180" i="1"/>
  <c r="E180" i="1"/>
  <c r="F179" i="1"/>
  <c r="E179" i="1"/>
  <c r="H179" i="1" s="1"/>
  <c r="G175" i="1"/>
  <c r="F175" i="1"/>
  <c r="E175" i="1"/>
  <c r="A172" i="1"/>
  <c r="F164" i="1"/>
  <c r="H164" i="1" s="1"/>
  <c r="E164" i="1"/>
  <c r="F162" i="1"/>
  <c r="E162" i="1"/>
  <c r="H162" i="1" s="1"/>
  <c r="F160" i="1"/>
  <c r="G160" i="1" s="1"/>
  <c r="E160" i="1"/>
  <c r="H160" i="1" s="1"/>
  <c r="F159" i="1"/>
  <c r="H159" i="1" s="1"/>
  <c r="E159" i="1"/>
  <c r="F158" i="1"/>
  <c r="E158" i="1"/>
  <c r="G158" i="1" s="1"/>
  <c r="G157" i="1"/>
  <c r="F157" i="1"/>
  <c r="E157" i="1"/>
  <c r="F156" i="1"/>
  <c r="E156" i="1"/>
  <c r="H156" i="1" s="1"/>
  <c r="F154" i="1"/>
  <c r="E154" i="1"/>
  <c r="G154" i="1" s="1"/>
  <c r="F153" i="1"/>
  <c r="E153" i="1"/>
  <c r="H153" i="1" s="1"/>
  <c r="F151" i="1"/>
  <c r="E151" i="1"/>
  <c r="G151" i="1" s="1"/>
  <c r="H150" i="1"/>
  <c r="F150" i="1"/>
  <c r="E150" i="1"/>
  <c r="G150" i="1" s="1"/>
  <c r="F147" i="1"/>
  <c r="H147" i="1" s="1"/>
  <c r="E147" i="1"/>
  <c r="F146" i="1"/>
  <c r="E146" i="1"/>
  <c r="G146" i="1" s="1"/>
  <c r="D146" i="1"/>
  <c r="H144" i="1"/>
  <c r="G144" i="1"/>
  <c r="F144" i="1"/>
  <c r="E144" i="1"/>
  <c r="H142" i="1"/>
  <c r="F142" i="1"/>
  <c r="E142" i="1"/>
  <c r="G142" i="1" s="1"/>
  <c r="H138" i="1"/>
  <c r="G138" i="1"/>
  <c r="F138" i="1"/>
  <c r="E138" i="1"/>
  <c r="F137" i="1"/>
  <c r="E137" i="1"/>
  <c r="H137" i="1" s="1"/>
  <c r="D137" i="1"/>
  <c r="H136" i="1"/>
  <c r="G136" i="1"/>
  <c r="F136" i="1"/>
  <c r="E136" i="1"/>
  <c r="F135" i="1"/>
  <c r="G135" i="1" s="1"/>
  <c r="E135" i="1"/>
  <c r="G134" i="1"/>
  <c r="F134" i="1"/>
  <c r="E134" i="1"/>
  <c r="H133" i="1"/>
  <c r="G133" i="1"/>
  <c r="F133" i="1"/>
  <c r="E133" i="1"/>
  <c r="F129" i="1"/>
  <c r="E129" i="1"/>
  <c r="H129" i="1" s="1"/>
  <c r="G128" i="1"/>
  <c r="F128" i="1"/>
  <c r="E128" i="1"/>
  <c r="F126" i="1"/>
  <c r="H126" i="1" s="1"/>
  <c r="E126" i="1"/>
  <c r="F125" i="1"/>
  <c r="E125" i="1"/>
  <c r="G125" i="1" s="1"/>
  <c r="H124" i="1"/>
  <c r="F124" i="1"/>
  <c r="E124" i="1"/>
  <c r="G124" i="1" s="1"/>
  <c r="F123" i="1"/>
  <c r="E123" i="1"/>
  <c r="G123" i="1" s="1"/>
  <c r="F122" i="1"/>
  <c r="E122" i="1"/>
  <c r="G122" i="1" s="1"/>
  <c r="F121" i="1"/>
  <c r="E121" i="1"/>
  <c r="G121" i="1" s="1"/>
  <c r="F120" i="1"/>
  <c r="G120" i="1" s="1"/>
  <c r="E120" i="1"/>
  <c r="H120" i="1" s="1"/>
  <c r="F119" i="1"/>
  <c r="H119" i="1" s="1"/>
  <c r="E119" i="1"/>
  <c r="F118" i="1"/>
  <c r="E118" i="1"/>
  <c r="G118" i="1" s="1"/>
  <c r="F115" i="1"/>
  <c r="G115" i="1" s="1"/>
  <c r="E115" i="1"/>
  <c r="H115" i="1" s="1"/>
  <c r="G111" i="1"/>
  <c r="F111" i="1"/>
  <c r="E111" i="1"/>
  <c r="A108" i="1"/>
  <c r="F95" i="1"/>
  <c r="G95" i="1" s="1"/>
  <c r="E95" i="1"/>
  <c r="H95" i="1" s="1"/>
  <c r="H93" i="1"/>
  <c r="G93" i="1"/>
  <c r="F93" i="1"/>
  <c r="E93" i="1"/>
  <c r="H92" i="1"/>
  <c r="G92" i="1"/>
  <c r="F92" i="1"/>
  <c r="E92" i="1"/>
  <c r="F91" i="1"/>
  <c r="E91" i="1"/>
  <c r="H91" i="1" s="1"/>
  <c r="F90" i="1"/>
  <c r="H90" i="1" s="1"/>
  <c r="E90" i="1"/>
  <c r="G89" i="1"/>
  <c r="G88" i="1"/>
  <c r="F87" i="1"/>
  <c r="H87" i="1" s="1"/>
  <c r="E87" i="1"/>
  <c r="F86" i="1"/>
  <c r="E86" i="1"/>
  <c r="G86" i="1" s="1"/>
  <c r="G85" i="1"/>
  <c r="F85" i="1"/>
  <c r="E85" i="1"/>
  <c r="F83" i="1"/>
  <c r="H83" i="1" s="1"/>
  <c r="E83" i="1"/>
  <c r="F82" i="1"/>
  <c r="E82" i="1"/>
  <c r="H82" i="1" s="1"/>
  <c r="H81" i="1"/>
  <c r="F81" i="1"/>
  <c r="G81" i="1" s="1"/>
  <c r="E81" i="1"/>
  <c r="F80" i="1"/>
  <c r="E80" i="1"/>
  <c r="H80" i="1" s="1"/>
  <c r="G79" i="1"/>
  <c r="F79" i="1"/>
  <c r="E79" i="1"/>
  <c r="F78" i="1"/>
  <c r="E78" i="1"/>
  <c r="H78" i="1" s="1"/>
  <c r="G77" i="1"/>
  <c r="F77" i="1"/>
  <c r="H77" i="1" s="1"/>
  <c r="E77" i="1"/>
  <c r="F76" i="1"/>
  <c r="H76" i="1" s="1"/>
  <c r="E76" i="1"/>
  <c r="F75" i="1"/>
  <c r="E75" i="1"/>
  <c r="G75" i="1" s="1"/>
  <c r="H72" i="1"/>
  <c r="F72" i="1"/>
  <c r="E72" i="1"/>
  <c r="G72" i="1" s="1"/>
  <c r="F71" i="1"/>
  <c r="E71" i="1"/>
  <c r="H71" i="1" s="1"/>
  <c r="F70" i="1"/>
  <c r="E70" i="1"/>
  <c r="H70" i="1" s="1"/>
  <c r="C70" i="1"/>
  <c r="G69" i="1"/>
  <c r="F69" i="1"/>
  <c r="E69" i="1"/>
  <c r="H69" i="1" s="1"/>
  <c r="H66" i="1"/>
  <c r="F66" i="1"/>
  <c r="E66" i="1"/>
  <c r="G66" i="1" s="1"/>
  <c r="F65" i="1"/>
  <c r="E65" i="1"/>
  <c r="H65" i="1" s="1"/>
  <c r="D65" i="1"/>
  <c r="C65" i="1"/>
  <c r="C71" i="1" s="1"/>
  <c r="F64" i="1"/>
  <c r="E64" i="1"/>
  <c r="H64" i="1" s="1"/>
  <c r="D64" i="1"/>
  <c r="C64" i="1"/>
  <c r="F63" i="1"/>
  <c r="E63" i="1"/>
  <c r="H63" i="1" s="1"/>
  <c r="D63" i="1"/>
  <c r="D87" i="1" s="1"/>
  <c r="C63" i="1"/>
  <c r="C69" i="1" s="1"/>
  <c r="F60" i="1"/>
  <c r="E60" i="1"/>
  <c r="H60" i="1" s="1"/>
  <c r="H59" i="1"/>
  <c r="F59" i="1"/>
  <c r="E59" i="1"/>
  <c r="G59" i="1" s="1"/>
  <c r="F58" i="1"/>
  <c r="E58" i="1"/>
  <c r="H58" i="1" s="1"/>
  <c r="F57" i="1"/>
  <c r="E57" i="1"/>
  <c r="G57" i="1" s="1"/>
  <c r="A55" i="1"/>
  <c r="A114" i="1" s="1"/>
  <c r="A54" i="1"/>
  <c r="A113" i="1" s="1"/>
  <c r="G53" i="1"/>
  <c r="F53" i="1"/>
  <c r="E53" i="1"/>
  <c r="A50" i="1"/>
  <c r="F37" i="1"/>
  <c r="G37" i="1" s="1"/>
  <c r="E37" i="1"/>
  <c r="H37" i="1" s="1"/>
  <c r="F34" i="1"/>
  <c r="E34" i="1"/>
  <c r="H34" i="1" s="1"/>
  <c r="F31" i="1"/>
  <c r="E31" i="1"/>
  <c r="G31" i="1" s="1"/>
  <c r="H30" i="1"/>
  <c r="G30" i="1"/>
  <c r="F30" i="1"/>
  <c r="E30" i="1"/>
  <c r="F25" i="1"/>
  <c r="E25" i="1"/>
  <c r="H25" i="1" s="1"/>
  <c r="F23" i="1"/>
  <c r="G23" i="1" s="1"/>
  <c r="E23" i="1"/>
  <c r="F21" i="1"/>
  <c r="E21" i="1"/>
  <c r="G21" i="1" s="1"/>
  <c r="F19" i="1"/>
  <c r="E19" i="1"/>
  <c r="G19" i="1" s="1"/>
  <c r="F18" i="1"/>
  <c r="G18" i="1" s="1"/>
  <c r="E18" i="1"/>
  <c r="H18" i="1" s="1"/>
  <c r="H16" i="1"/>
  <c r="G16" i="1"/>
  <c r="F16" i="1"/>
  <c r="E16" i="1"/>
  <c r="A16" i="1"/>
  <c r="A18" i="1" s="1"/>
  <c r="A19" i="1" s="1"/>
  <c r="A21" i="1" s="1"/>
  <c r="A23" i="1" s="1"/>
  <c r="A25" i="1" s="1"/>
  <c r="A29" i="1" s="1"/>
  <c r="A30" i="1" s="1"/>
  <c r="A31" i="1" s="1"/>
  <c r="A33" i="1" s="1"/>
  <c r="A34" i="1" s="1"/>
  <c r="A36" i="1" s="1"/>
  <c r="A37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H14" i="1"/>
  <c r="F14" i="1"/>
  <c r="E14" i="1"/>
  <c r="G14" i="1" s="1"/>
  <c r="A14" i="1"/>
  <c r="F9" i="1"/>
  <c r="E9" i="1"/>
  <c r="H9" i="1" s="1"/>
  <c r="A74" i="1" l="1"/>
  <c r="A75" i="1" s="1"/>
  <c r="A76" i="1" s="1"/>
  <c r="A77" i="1" s="1"/>
  <c r="A78" i="1" s="1"/>
  <c r="A79" i="1" s="1"/>
  <c r="A82" i="1" s="1"/>
  <c r="A83" i="1" s="1"/>
  <c r="A85" i="1" s="1"/>
  <c r="A86" i="1" s="1"/>
  <c r="A87" i="1" s="1"/>
  <c r="A89" i="1" s="1"/>
  <c r="A90" i="1" s="1"/>
  <c r="A91" i="1" s="1"/>
  <c r="A92" i="1" s="1"/>
  <c r="A93" i="1" s="1"/>
  <c r="A95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H31" i="1"/>
  <c r="H57" i="1"/>
  <c r="H118" i="1"/>
  <c r="H125" i="1"/>
  <c r="H146" i="1"/>
  <c r="H151" i="1"/>
  <c r="H158" i="1"/>
  <c r="H181" i="1"/>
  <c r="H188" i="1"/>
  <c r="H197" i="1"/>
  <c r="G199" i="1"/>
  <c r="G209" i="1"/>
  <c r="H216" i="1"/>
  <c r="G87" i="1"/>
  <c r="G90" i="1"/>
  <c r="G228" i="1"/>
  <c r="G76" i="1"/>
  <c r="G83" i="1"/>
  <c r="G9" i="1"/>
  <c r="G25" i="1"/>
  <c r="G58" i="1"/>
  <c r="G65" i="1"/>
  <c r="G71" i="1"/>
  <c r="G119" i="1"/>
  <c r="G126" i="1"/>
  <c r="G147" i="1"/>
  <c r="G159" i="1"/>
  <c r="G164" i="1"/>
  <c r="G182" i="1"/>
  <c r="G191" i="1"/>
  <c r="G217" i="1"/>
  <c r="G34" i="1"/>
  <c r="G64" i="1"/>
  <c r="G78" i="1"/>
  <c r="G80" i="1"/>
  <c r="G129" i="1"/>
  <c r="G153" i="1"/>
  <c r="G179" i="1"/>
  <c r="G200" i="1"/>
  <c r="G60" i="1"/>
  <c r="G63" i="1"/>
  <c r="G70" i="1"/>
  <c r="G82" i="1"/>
  <c r="G91" i="1"/>
  <c r="G137" i="1"/>
  <c r="G156" i="1"/>
  <c r="G162" i="1"/>
  <c r="G214" i="1"/>
  <c r="G229" i="1"/>
  <c r="C95" i="1" l="1"/>
  <c r="A132" i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2" i="1" s="1"/>
  <c r="A164" i="1" s="1"/>
  <c r="A179" i="1" s="1"/>
  <c r="A180" i="1" s="1"/>
  <c r="A181" i="1" s="1"/>
  <c r="A182" i="1" s="1"/>
  <c r="A184" i="1" s="1"/>
  <c r="A186" i="1" s="1"/>
  <c r="A187" i="1" s="1"/>
  <c r="A188" i="1" s="1"/>
  <c r="A189" i="1" s="1"/>
  <c r="A190" i="1" s="1"/>
  <c r="A191" i="1" s="1"/>
  <c r="A193" i="1" s="1"/>
  <c r="A194" i="1" s="1"/>
  <c r="A196" i="1" s="1"/>
  <c r="A197" i="1" s="1"/>
  <c r="A198" i="1" s="1"/>
  <c r="A199" i="1" s="1"/>
  <c r="A200" i="1" s="1"/>
  <c r="A204" i="1" s="1"/>
  <c r="A205" i="1" s="1"/>
  <c r="A206" i="1" s="1"/>
  <c r="A209" i="1" s="1"/>
  <c r="A210" i="1" s="1"/>
  <c r="A211" i="1" s="1"/>
  <c r="A214" i="1" s="1"/>
  <c r="A215" i="1" s="1"/>
  <c r="A216" i="1" s="1"/>
  <c r="A217" i="1" s="1"/>
  <c r="A220" i="1" s="1"/>
  <c r="A221" i="1" s="1"/>
  <c r="A222" i="1" s="1"/>
  <c r="C164" i="1"/>
</calcChain>
</file>

<file path=xl/sharedStrings.xml><?xml version="1.0" encoding="utf-8"?>
<sst xmlns="http://schemas.openxmlformats.org/spreadsheetml/2006/main" count="210" uniqueCount="144">
  <si>
    <t>Page 1 of 4</t>
  </si>
  <si>
    <t>OKLAHOMA GAS AND ELECTRIC COMPANY</t>
  </si>
  <si>
    <t>Comparison - 2024 Projected Data to 2022 Actual Data</t>
  </si>
  <si>
    <t>Line</t>
  </si>
  <si>
    <t xml:space="preserve">2024 Projected Data </t>
  </si>
  <si>
    <t>2022 Actual Data</t>
  </si>
  <si>
    <t>Dollar Difference</t>
  </si>
  <si>
    <t>Percent Difference</t>
  </si>
  <si>
    <t>Comments</t>
  </si>
  <si>
    <t>No.</t>
  </si>
  <si>
    <t>REVENUE REQUIREMENT (w/o incentives)</t>
  </si>
  <si>
    <t>Total Revenue Credits</t>
  </si>
  <si>
    <t>DA</t>
  </si>
  <si>
    <t>NET REVENUE REQUIREMENT (w/o incentives)</t>
  </si>
  <si>
    <r>
      <t>SPP OATT RELATED</t>
    </r>
    <r>
      <rPr>
        <sz val="10"/>
        <rFont val="Arial"/>
        <family val="2"/>
      </rPr>
      <t xml:space="preserve"> UPGRADES REVENUE REQUIREMENT  </t>
    </r>
  </si>
  <si>
    <t>Added 14 SPP Base Plan projects in 2024, ~$20M in investment, $830K in RR, 2 years depreciation on all projects</t>
  </si>
  <si>
    <r>
      <t>SPP OATT RELATED</t>
    </r>
    <r>
      <rPr>
        <sz val="10"/>
        <rFont val="Arial"/>
        <family val="2"/>
      </rPr>
      <t xml:space="preserve"> UPGRADES REV. REQ. TRUE-UP   </t>
    </r>
  </si>
  <si>
    <t xml:space="preserve">PRIOR YEAR TRUE-UP ADJUSTMENT w/INTEREST  </t>
  </si>
  <si>
    <t xml:space="preserve">ADDITIONAL REVENUE REQUIREMENT (w/ incentives)   </t>
  </si>
  <si>
    <t>OG&amp;E ZONAL REVENUE REQUIREMENT for SPP OATT Attachment H, Sec. 1, Col. 3</t>
  </si>
  <si>
    <t xml:space="preserve">NET PLANT CARRYING CHARGE (w/o incentives) </t>
  </si>
  <si>
    <t xml:space="preserve">  Annual Rate</t>
  </si>
  <si>
    <t xml:space="preserve">  Monthly Rate</t>
  </si>
  <si>
    <t xml:space="preserve">NET PLANT CARRYING CHARGE, W/O DEPRECIATION (w/o incentives)  </t>
  </si>
  <si>
    <t xml:space="preserve">NET PLANT CARRYING CHARGE, W/O DEPRECIATION, INCOME TAXES AND RETURN     </t>
  </si>
  <si>
    <t>Page 2 of 4</t>
  </si>
  <si>
    <t>RATE BASE CALCULATION</t>
  </si>
  <si>
    <t>GROSS PLANT IN SERVICE</t>
  </si>
  <si>
    <t xml:space="preserve">  Transmission</t>
  </si>
  <si>
    <t>TP</t>
  </si>
  <si>
    <t xml:space="preserve">  General Plant   </t>
  </si>
  <si>
    <t>W/S</t>
  </si>
  <si>
    <t xml:space="preserve">  Intangible Plant</t>
  </si>
  <si>
    <t>Software projects - S4 (throughout 23-24), ArcFM upgrades (Oct 2023)</t>
  </si>
  <si>
    <t>TOTAL GROSS PLANT</t>
  </si>
  <si>
    <t>ACCUMULATED DEPRECIATION</t>
  </si>
  <si>
    <t>Two years of depreciation</t>
  </si>
  <si>
    <t>TOTAL ACCUMULATED DEPRECIATION</t>
  </si>
  <si>
    <t>NET PLANT IN SERVICE</t>
  </si>
  <si>
    <t>TOTAL NET PLANT IN SERVICE</t>
  </si>
  <si>
    <t>ADJUSTMENTS TO RATE BASE</t>
  </si>
  <si>
    <t xml:space="preserve">  Account No. 281</t>
  </si>
  <si>
    <t xml:space="preserve">  Account No. 282</t>
  </si>
  <si>
    <t>Minor chnages due to a decrease in the GP allocator</t>
  </si>
  <si>
    <t xml:space="preserve">  Account No. 283</t>
  </si>
  <si>
    <t xml:space="preserve">  Account No. 190 </t>
  </si>
  <si>
    <t xml:space="preserve">  Account No. 255</t>
  </si>
  <si>
    <t>36a</t>
  </si>
  <si>
    <t xml:space="preserve">  Account No. 254</t>
  </si>
  <si>
    <t>36b</t>
  </si>
  <si>
    <t xml:space="preserve">  Account No. 182.3</t>
  </si>
  <si>
    <t xml:space="preserve">  Unfunded Reserves</t>
  </si>
  <si>
    <t>TOTAL ADJUSTMENTS</t>
  </si>
  <si>
    <t>UNAMORTIZED ABANDONED PLANT</t>
  </si>
  <si>
    <t>Construction Work in Progress (CWIP)</t>
  </si>
  <si>
    <t>LAND HELD FOR FUTURE USE</t>
  </si>
  <si>
    <t>WORKING CAPITAL</t>
  </si>
  <si>
    <t xml:space="preserve">  CWC  </t>
  </si>
  <si>
    <t xml:space="preserve">  Materials &amp; Supplies -- Transmission Related</t>
  </si>
  <si>
    <t xml:space="preserve">  Prepayments (Account 165)</t>
  </si>
  <si>
    <t>GP</t>
  </si>
  <si>
    <t>TOTAL WORKING CAPITAL</t>
  </si>
  <si>
    <t>Page 3 of 4</t>
  </si>
  <si>
    <t>EXPENSE, TAXES, RETURN &amp; REVENUE</t>
  </si>
  <si>
    <t>REQUIREMENTS  CALCULATION</t>
  </si>
  <si>
    <t>OPERATION &amp; MAINTENANCE EXPENSE</t>
  </si>
  <si>
    <t xml:space="preserve">  Transmission </t>
  </si>
  <si>
    <t xml:space="preserve">  Administrative and General</t>
  </si>
  <si>
    <t>NA</t>
  </si>
  <si>
    <t xml:space="preserve">    Balance of A &amp; G</t>
  </si>
  <si>
    <t xml:space="preserve">     Plus: Acct. 924</t>
  </si>
  <si>
    <t xml:space="preserve">     Plus:  Acct. 928 - Transmission Direct Assigned</t>
  </si>
  <si>
    <t xml:space="preserve">     Plus:  Acct. 928 - Transmission Allocated</t>
  </si>
  <si>
    <t xml:space="preserve">     Plus:  Acct. 930.1 - Transmission Direct Assigned</t>
  </si>
  <si>
    <t xml:space="preserve">     Plus:  Acct. 930.1 - Transmission Allocated</t>
  </si>
  <si>
    <t xml:space="preserve">     Plus:  Acct. 930.2 - Adj. Misc. General Expenses</t>
  </si>
  <si>
    <t xml:space="preserve">     Plus:  PBOP Amount</t>
  </si>
  <si>
    <t xml:space="preserve">    A &amp; G Subtotal</t>
  </si>
  <si>
    <t xml:space="preserve">  Transmission Lease Payments </t>
  </si>
  <si>
    <t>TOTAL O &amp; M EXPENSE</t>
  </si>
  <si>
    <t>DEPRECIATION AND AMORTIZATION EXPENSE</t>
  </si>
  <si>
    <t xml:space="preserve">     Plus: Extraordinary &amp; Storm Cost O&amp;M Amortization</t>
  </si>
  <si>
    <t xml:space="preserve">     Plus: Recovery of Abandoned Incentive Plant</t>
  </si>
  <si>
    <t xml:space="preserve">  General </t>
  </si>
  <si>
    <t xml:space="preserve">  Intangible</t>
  </si>
  <si>
    <t>TOTAL DEPRECIATION AND AMORTIZATION</t>
  </si>
  <si>
    <t>TAXES OTHER THAN INCOME</t>
  </si>
  <si>
    <t xml:space="preserve">  Labor Related</t>
  </si>
  <si>
    <t xml:space="preserve">          Payroll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</si>
  <si>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</si>
  <si>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</si>
  <si>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</si>
  <si>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</si>
  <si>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>TOTAL OTHER TAXES</t>
  </si>
  <si>
    <t>INCOME TAXES</t>
  </si>
  <si>
    <t xml:space="preserve">     T</t>
  </si>
  <si>
    <t xml:space="preserve">     CIT</t>
  </si>
  <si>
    <t xml:space="preserve">      1 / (1 - T)  </t>
  </si>
  <si>
    <t xml:space="preserve">Amortized Investment Tax Credit </t>
  </si>
  <si>
    <t xml:space="preserve">Income Tax Calculation </t>
  </si>
  <si>
    <t>Higher rate base</t>
  </si>
  <si>
    <t xml:space="preserve">     ITC adjustment</t>
  </si>
  <si>
    <t>NP</t>
  </si>
  <si>
    <t xml:space="preserve">    (Excess) / Deficient ADIT Amortization - Protected</t>
  </si>
  <si>
    <t xml:space="preserve">    (Excess) / Deficient ADIT Amortization - Unprotected</t>
  </si>
  <si>
    <t>TOTAL INCOME TAXES</t>
  </si>
  <si>
    <t xml:space="preserve"> </t>
  </si>
  <si>
    <t>RETURN   (Rate Base * Rate of Return)</t>
  </si>
  <si>
    <t>Page 4 of 4</t>
  </si>
  <si>
    <t>SUPPORTING CALCULATIONS</t>
  </si>
  <si>
    <t>ln</t>
  </si>
  <si>
    <t>TRANSMISSION PLANT INCLUDED IN SPP TARIFF</t>
  </si>
  <si>
    <t xml:space="preserve">Total transmission plant   </t>
  </si>
  <si>
    <t xml:space="preserve">  Less transmission plant excluded from SPP Tariff   </t>
  </si>
  <si>
    <t xml:space="preserve">  Less Production Related Transmission Facilities</t>
  </si>
  <si>
    <t>Transmission plant included in SPP Tariff</t>
  </si>
  <si>
    <t>Percent of transmission plant in SPP Tariff</t>
  </si>
  <si>
    <t>WAGES &amp; SALARY ALLOCATOR (W/S)</t>
  </si>
  <si>
    <t xml:space="preserve">  Production</t>
  </si>
  <si>
    <t xml:space="preserve">  Distribution</t>
  </si>
  <si>
    <t xml:space="preserve">  Other (Excludes A&amp;G)</t>
  </si>
  <si>
    <t>Total</t>
  </si>
  <si>
    <t>RETURN (R)</t>
  </si>
  <si>
    <t xml:space="preserve">  Preferred Dividends </t>
  </si>
  <si>
    <t>Development of Common Stock:</t>
  </si>
  <si>
    <t xml:space="preserve">   Long Term Debt</t>
  </si>
  <si>
    <t xml:space="preserve">   Preferred Stock</t>
  </si>
  <si>
    <t xml:space="preserve">   Common Stock</t>
  </si>
  <si>
    <t>Capital Structure Percentages</t>
  </si>
  <si>
    <t>Capital Structure Costs</t>
  </si>
  <si>
    <t>Capital Structure Weighted Averages</t>
  </si>
  <si>
    <t>RETURN</t>
  </si>
  <si>
    <t>Income Tax Rates</t>
  </si>
  <si>
    <t xml:space="preserve">   Federal Income Tax Rate  (FIT)</t>
  </si>
  <si>
    <t xml:space="preserve">   State Income Tax Rate  (SIT)</t>
  </si>
  <si>
    <t>Arkansas Rate Decrease 2022</t>
  </si>
  <si>
    <t xml:space="preserve">   Percent of Federal income tax deductible by State (p)</t>
  </si>
  <si>
    <t>List of Allocators:</t>
  </si>
  <si>
    <t>Direct Assigned</t>
  </si>
  <si>
    <t>Gross Plant</t>
  </si>
  <si>
    <t>Net Plant</t>
  </si>
  <si>
    <t>Trans. Plant in SPP</t>
  </si>
  <si>
    <t>Wages &amp; Salaries</t>
  </si>
  <si>
    <t>No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</si>
</sst>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0000000000"/>
    <numFmt numFmtId="165" formatCode="&quot;$&quot;#,##0.0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m/d/yyyy;@"/>
    <numFmt numFmtId="169" formatCode="0.000%"/>
    <numFmt numFmtId="170" formatCode="_(* #,##0.0000_);_(* \(#,##0.0000\);_(* &quot;-&quot;_);_(@_)"/>
    <numFmt numFmtId="171" formatCode="#,##0.0000_);\(#,##0.0000\)"/>
    <numFmt numFmtId="172" formatCode="#,##0.000000_);\(#,##0.000000\)"/>
    <numFmt numFmtId="173" formatCode="#,##0.0000000"/>
    <numFmt numFmtId="174" formatCode="0.000000"/>
    <numFmt numFmtId="175" formatCode="#,##0.000000"/>
  </numFmts>
  <fonts count="12">
    <font>
      <sz val="10"/>
      <name val="Arial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b/>
      <u/>
      <sz val="12"/>
      <name val="Arial 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Protection="0"/>
  </cellStyleXfs>
  <cellXfs count="130">
    <xf numFmtId="0" fontId="0" fillId="0" borderId="0" xfId="0"/>
    <xf numFmtId="165" fontId="1" fillId="0" borderId="0" xfId="3" applyNumberFormat="1" applyProtection="1">
      <protection locked="0"/>
    </xf>
    <xf numFmtId="165" fontId="2" fillId="0" borderId="0" xfId="3" applyNumberFormat="1" applyFont="1" applyProtection="1">
      <protection locked="0"/>
    </xf>
    <xf numFmtId="0" fontId="3" fillId="0" borderId="0" xfId="3" applyNumberFormat="1" applyFont="1" applyAlignment="1" applyProtection="1">
      <alignment horizontal="left"/>
      <protection locked="0"/>
    </xf>
    <xf numFmtId="14" fontId="3" fillId="0" borderId="0" xfId="3" applyNumberFormat="1" applyFont="1" applyAlignment="1" applyProtection="1">
      <alignment horizontal="center"/>
      <protection locked="0"/>
    </xf>
    <xf numFmtId="10" fontId="2" fillId="0" borderId="0" xfId="3" applyNumberFormat="1" applyFont="1" applyProtection="1">
      <protection locked="0"/>
    </xf>
    <xf numFmtId="165" fontId="2" fillId="0" borderId="0" xfId="3" applyNumberFormat="1" applyFont="1" applyAlignment="1">
      <alignment horizontal="right"/>
    </xf>
    <xf numFmtId="165" fontId="2" fillId="0" borderId="0" xfId="3" applyNumberFormat="1" applyFont="1"/>
    <xf numFmtId="0" fontId="4" fillId="0" borderId="0" xfId="3" applyNumberFormat="1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3" applyNumberFormat="1" applyFont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3" applyNumberFormat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2" fillId="0" borderId="0" xfId="3" applyNumberFormat="1" applyFont="1" applyProtection="1">
      <protection locked="0"/>
    </xf>
    <xf numFmtId="49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 applyProtection="1">
      <alignment horizontal="center" wrapText="1"/>
      <protection locked="0"/>
    </xf>
    <xf numFmtId="10" fontId="3" fillId="0" borderId="0" xfId="3" applyNumberFormat="1" applyFont="1" applyAlignment="1" applyProtection="1">
      <alignment horizontal="center" wrapText="1"/>
      <protection locked="0"/>
    </xf>
    <xf numFmtId="165" fontId="3" fillId="0" borderId="0" xfId="3" applyNumberFormat="1" applyFont="1" applyAlignment="1">
      <alignment horizontal="center"/>
    </xf>
    <xf numFmtId="0" fontId="1" fillId="0" borderId="1" xfId="3" applyNumberForma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3" fontId="2" fillId="0" borderId="0" xfId="3" applyNumberFormat="1" applyFont="1" applyAlignment="1" applyProtection="1">
      <alignment horizontal="center"/>
      <protection locked="0"/>
    </xf>
    <xf numFmtId="37" fontId="2" fillId="0" borderId="0" xfId="3" applyNumberFormat="1" applyFont="1"/>
    <xf numFmtId="10" fontId="2" fillId="0" borderId="0" xfId="2" applyNumberFormat="1" applyFont="1" applyProtection="1">
      <protection locked="0"/>
    </xf>
    <xf numFmtId="165" fontId="2" fillId="0" borderId="0" xfId="3" applyNumberFormat="1" applyFont="1" applyAlignment="1">
      <alignment wrapText="1"/>
    </xf>
    <xf numFmtId="0" fontId="2" fillId="0" borderId="0" xfId="3" applyNumberFormat="1" applyFont="1" applyAlignment="1" applyProtection="1">
      <alignment wrapText="1"/>
      <protection locked="0"/>
    </xf>
    <xf numFmtId="41" fontId="2" fillId="0" borderId="0" xfId="3" applyNumberFormat="1" applyFont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left" vertical="center" wrapText="1" readingOrder="1"/>
      <protection locked="0"/>
    </xf>
    <xf numFmtId="165" fontId="2" fillId="0" borderId="0" xfId="3" applyNumberFormat="1" applyFont="1" applyAlignment="1">
      <alignment horizontal="center"/>
    </xf>
    <xf numFmtId="3" fontId="2" fillId="0" borderId="0" xfId="3" applyNumberFormat="1" applyFont="1"/>
    <xf numFmtId="0" fontId="1" fillId="0" borderId="0" xfId="3" applyNumberFormat="1" applyAlignment="1" applyProtection="1">
      <alignment horizontal="center" vertical="top"/>
      <protection locked="0"/>
    </xf>
    <xf numFmtId="0" fontId="2" fillId="0" borderId="0" xfId="3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vertical="top" wrapText="1"/>
    </xf>
    <xf numFmtId="165" fontId="2" fillId="0" borderId="0" xfId="3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37" fontId="1" fillId="0" borderId="0" xfId="3" applyNumberFormat="1" applyAlignment="1" applyProtection="1">
      <alignment horizontal="center"/>
      <protection locked="0"/>
    </xf>
    <xf numFmtId="166" fontId="2" fillId="0" borderId="0" xfId="1" applyNumberFormat="1" applyFont="1" applyFill="1" applyAlignment="1"/>
    <xf numFmtId="37" fontId="2" fillId="0" borderId="0" xfId="1" applyNumberFormat="1" applyFont="1" applyFill="1" applyAlignment="1" applyProtection="1">
      <alignment horizontal="right"/>
      <protection locked="0"/>
    </xf>
    <xf numFmtId="10" fontId="2" fillId="0" borderId="0" xfId="2" applyNumberFormat="1" applyFont="1" applyFill="1" applyAlignment="1"/>
    <xf numFmtId="10" fontId="2" fillId="0" borderId="0" xfId="2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Alignment="1" applyProtection="1">
      <alignment horizontal="right"/>
      <protection locked="0"/>
    </xf>
    <xf numFmtId="165" fontId="2" fillId="0" borderId="0" xfId="3" applyNumberFormat="1" applyFont="1" applyAlignment="1" applyProtection="1">
      <alignment horizontal="center"/>
      <protection locked="0"/>
    </xf>
    <xf numFmtId="165" fontId="3" fillId="0" borderId="0" xfId="3" applyNumberFormat="1" applyFont="1" applyProtection="1">
      <protection locked="0"/>
    </xf>
    <xf numFmtId="0" fontId="1" fillId="0" borderId="0" xfId="3" applyNumberFormat="1" applyAlignment="1" applyProtection="1">
      <alignment horizontal="center" vertical="center"/>
      <protection locked="0"/>
    </xf>
    <xf numFmtId="3" fontId="2" fillId="0" borderId="0" xfId="3" applyNumberFormat="1" applyFont="1" applyProtection="1">
      <protection locked="0"/>
    </xf>
    <xf numFmtId="0" fontId="8" fillId="0" borderId="0" xfId="3" applyNumberFormat="1" applyFont="1" applyAlignment="1" applyProtection="1">
      <alignment horizontal="center"/>
      <protection locked="0"/>
    </xf>
    <xf numFmtId="3" fontId="9" fillId="0" borderId="0" xfId="3" applyNumberFormat="1" applyFont="1" applyAlignment="1" applyProtection="1">
      <alignment horizontal="center"/>
      <protection locked="0"/>
    </xf>
    <xf numFmtId="41" fontId="2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3" fontId="2" fillId="0" borderId="0" xfId="3" applyNumberFormat="1" applyFont="1" applyAlignment="1" applyProtection="1">
      <alignment horizontal="center" vertical="center"/>
      <protection locked="0"/>
    </xf>
    <xf numFmtId="0" fontId="2" fillId="0" borderId="0" xfId="3" applyNumberFormat="1" applyFont="1"/>
    <xf numFmtId="37" fontId="2" fillId="0" borderId="0" xfId="2" applyNumberFormat="1" applyFont="1" applyFill="1" applyAlignment="1" applyProtection="1">
      <alignment horizontal="right"/>
      <protection locked="0"/>
    </xf>
    <xf numFmtId="10" fontId="2" fillId="0" borderId="0" xfId="2" applyNumberFormat="1" applyFont="1" applyFill="1" applyProtection="1">
      <protection locked="0"/>
    </xf>
    <xf numFmtId="41" fontId="2" fillId="0" borderId="0" xfId="3" applyNumberFormat="1" applyFont="1" applyAlignment="1" applyProtection="1">
      <alignment vertical="center"/>
      <protection locked="0"/>
    </xf>
    <xf numFmtId="164" fontId="2" fillId="0" borderId="0" xfId="3" applyFont="1" applyProtection="1">
      <protection locked="0"/>
    </xf>
    <xf numFmtId="37" fontId="2" fillId="0" borderId="1" xfId="3" applyNumberFormat="1" applyFont="1" applyBorder="1"/>
    <xf numFmtId="10" fontId="2" fillId="0" borderId="1" xfId="2" applyNumberFormat="1" applyFont="1" applyBorder="1" applyProtection="1">
      <protection locked="0"/>
    </xf>
    <xf numFmtId="164" fontId="2" fillId="0" borderId="0" xfId="3" applyFont="1"/>
    <xf numFmtId="3" fontId="2" fillId="0" borderId="0" xfId="0" applyNumberFormat="1" applyFont="1" applyAlignment="1">
      <alignment horizontal="center"/>
    </xf>
    <xf numFmtId="168" fontId="2" fillId="0" borderId="0" xfId="3" applyNumberFormat="1" applyFont="1" applyProtection="1">
      <protection locked="0"/>
    </xf>
    <xf numFmtId="0" fontId="3" fillId="0" borderId="0" xfId="3" applyNumberFormat="1" applyFont="1" applyAlignment="1">
      <alignment horizontal="center"/>
    </xf>
    <xf numFmtId="165" fontId="3" fillId="0" borderId="0" xfId="3" applyNumberFormat="1" applyFont="1"/>
    <xf numFmtId="0" fontId="3" fillId="0" borderId="0" xfId="3" applyNumberFormat="1" applyFont="1" applyAlignment="1" applyProtection="1">
      <alignment horizontal="center"/>
      <protection locked="0"/>
    </xf>
    <xf numFmtId="3" fontId="3" fillId="0" borderId="0" xfId="3" applyNumberFormat="1" applyFont="1" applyAlignment="1" applyProtection="1">
      <alignment horizontal="center" wrapText="1"/>
      <protection locked="0"/>
    </xf>
    <xf numFmtId="3" fontId="8" fillId="0" borderId="0" xfId="3" applyNumberFormat="1" applyFont="1" applyAlignment="1" applyProtection="1">
      <alignment horizontal="center"/>
      <protection locked="0"/>
    </xf>
    <xf numFmtId="3" fontId="3" fillId="0" borderId="0" xfId="3" applyNumberFormat="1" applyFont="1" applyProtection="1">
      <protection locked="0"/>
    </xf>
    <xf numFmtId="165" fontId="1" fillId="0" borderId="0" xfId="3" applyNumberFormat="1" applyAlignment="1" applyProtection="1">
      <alignment horizontal="center"/>
      <protection locked="0"/>
    </xf>
    <xf numFmtId="3" fontId="8" fillId="0" borderId="0" xfId="3" applyNumberFormat="1" applyFont="1" applyProtection="1">
      <protection locked="0"/>
    </xf>
    <xf numFmtId="166" fontId="2" fillId="0" borderId="0" xfId="1" applyNumberFormat="1" applyFont="1" applyFill="1" applyAlignment="1" applyProtection="1">
      <alignment horizontal="right"/>
      <protection locked="0"/>
    </xf>
    <xf numFmtId="41" fontId="2" fillId="0" borderId="0" xfId="2" applyNumberFormat="1" applyFont="1" applyFill="1" applyAlignment="1" applyProtection="1">
      <alignment horizontal="right"/>
      <protection locked="0"/>
    </xf>
    <xf numFmtId="3" fontId="2" fillId="0" borderId="0" xfId="3" applyNumberFormat="1" applyFont="1" applyAlignment="1">
      <alignment wrapText="1"/>
    </xf>
    <xf numFmtId="3" fontId="2" fillId="0" borderId="0" xfId="2" applyNumberFormat="1" applyFont="1" applyFill="1" applyAlignment="1" applyProtection="1">
      <alignment horizontal="right"/>
      <protection locked="0"/>
    </xf>
    <xf numFmtId="3" fontId="2" fillId="0" borderId="1" xfId="1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Alignment="1" applyProtection="1">
      <alignment horizontal="right"/>
      <protection locked="0"/>
    </xf>
    <xf numFmtId="39" fontId="2" fillId="0" borderId="0" xfId="3" applyNumberFormat="1" applyFont="1"/>
    <xf numFmtId="39" fontId="2" fillId="0" borderId="1" xfId="3" applyNumberFormat="1" applyFont="1" applyBorder="1"/>
    <xf numFmtId="169" fontId="2" fillId="0" borderId="0" xfId="3" applyNumberFormat="1" applyFont="1" applyAlignment="1" applyProtection="1">
      <alignment horizontal="left"/>
      <protection locked="0"/>
    </xf>
    <xf numFmtId="10" fontId="2" fillId="0" borderId="0" xfId="3" applyNumberFormat="1" applyFont="1" applyAlignment="1" applyProtection="1">
      <alignment horizontal="center"/>
      <protection locked="0"/>
    </xf>
    <xf numFmtId="170" fontId="2" fillId="0" borderId="0" xfId="3" applyNumberFormat="1" applyFont="1" applyAlignment="1" applyProtection="1">
      <alignment horizontal="center"/>
      <protection locked="0"/>
    </xf>
    <xf numFmtId="171" fontId="2" fillId="0" borderId="0" xfId="3" applyNumberFormat="1" applyFont="1"/>
    <xf numFmtId="41" fontId="10" fillId="0" borderId="0" xfId="3" applyNumberFormat="1" applyFont="1" applyAlignment="1" applyProtection="1">
      <alignment horizontal="center"/>
      <protection locked="0"/>
    </xf>
    <xf numFmtId="10" fontId="2" fillId="0" borderId="1" xfId="2" applyNumberFormat="1" applyFont="1" applyFill="1" applyBorder="1" applyProtection="1">
      <protection locked="0"/>
    </xf>
    <xf numFmtId="165" fontId="8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Protection="1">
      <protection locked="0"/>
    </xf>
    <xf numFmtId="37" fontId="2" fillId="0" borderId="1" xfId="1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Alignment="1" applyProtection="1">
      <alignment horizontal="center"/>
      <protection locked="0"/>
    </xf>
    <xf numFmtId="0" fontId="7" fillId="0" borderId="0" xfId="3" applyNumberFormat="1" applyFont="1" applyAlignment="1" applyProtection="1">
      <alignment horizontal="center"/>
      <protection locked="0"/>
    </xf>
    <xf numFmtId="3" fontId="7" fillId="0" borderId="0" xfId="3" applyNumberFormat="1" applyFont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left"/>
      <protection locked="0"/>
    </xf>
    <xf numFmtId="171" fontId="2" fillId="0" borderId="0" xfId="1" applyNumberFormat="1" applyFont="1" applyFill="1" applyAlignment="1" applyProtection="1">
      <alignment horizontal="right"/>
      <protection locked="0"/>
    </xf>
    <xf numFmtId="39" fontId="2" fillId="0" borderId="0" xfId="2" applyNumberFormat="1" applyFont="1" applyFill="1" applyAlignment="1" applyProtection="1">
      <alignment horizontal="right"/>
      <protection locked="0"/>
    </xf>
    <xf numFmtId="165" fontId="1" fillId="0" borderId="0" xfId="3" applyNumberFormat="1"/>
    <xf numFmtId="171" fontId="2" fillId="0" borderId="1" xfId="3" applyNumberFormat="1" applyFont="1" applyBorder="1"/>
    <xf numFmtId="171" fontId="2" fillId="0" borderId="1" xfId="1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11" fillId="0" borderId="0" xfId="0" applyFont="1"/>
    <xf numFmtId="172" fontId="2" fillId="0" borderId="0" xfId="3" applyNumberFormat="1" applyFont="1"/>
    <xf numFmtId="172" fontId="2" fillId="0" borderId="0" xfId="1" applyNumberFormat="1" applyFont="1" applyFill="1" applyAlignment="1" applyProtection="1">
      <alignment horizontal="right"/>
      <protection locked="0"/>
    </xf>
    <xf numFmtId="173" fontId="2" fillId="0" borderId="0" xfId="3" applyNumberFormat="1" applyFont="1" applyProtection="1">
      <protection locked="0"/>
    </xf>
    <xf numFmtId="165" fontId="1" fillId="0" borderId="0" xfId="3" applyNumberFormat="1" applyAlignment="1">
      <alignment horizontal="center"/>
    </xf>
    <xf numFmtId="10" fontId="2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168" fontId="2" fillId="0" borderId="0" xfId="3" applyNumberFormat="1" applyFont="1" applyAlignment="1" applyProtection="1">
      <alignment horizontal="center"/>
      <protection locked="0"/>
    </xf>
    <xf numFmtId="174" fontId="2" fillId="0" borderId="0" xfId="0" applyNumberFormat="1" applyFont="1" applyAlignment="1">
      <alignment horizontal="center"/>
    </xf>
    <xf numFmtId="0" fontId="3" fillId="0" borderId="0" xfId="0" applyFont="1"/>
    <xf numFmtId="175" fontId="2" fillId="0" borderId="0" xfId="0" applyNumberFormat="1" applyFont="1" applyAlignment="1">
      <alignment horizontal="center"/>
    </xf>
    <xf numFmtId="174" fontId="2" fillId="0" borderId="0" xfId="3" applyNumberFormat="1" applyFont="1" applyAlignment="1">
      <alignment horizontal="center"/>
    </xf>
    <xf numFmtId="165" fontId="2" fillId="0" borderId="0" xfId="3" applyNumberFormat="1" applyFont="1" applyFill="1"/>
    <xf numFmtId="3" fontId="2" fillId="0" borderId="0" xfId="3" applyNumberFormat="1" applyFont="1" applyFill="1"/>
    <xf numFmtId="0" fontId="2" fillId="0" borderId="0" xfId="3" applyNumberFormat="1" applyFont="1" applyFill="1"/>
    <xf numFmtId="0" fontId="2" fillId="0" borderId="0" xfId="3" applyNumberFormat="1" applyFont="1" applyFill="1" applyAlignment="1" applyProtection="1">
      <alignment horizontal="left" vertical="center" wrapText="1" readingOrder="1"/>
      <protection locked="0"/>
    </xf>
    <xf numFmtId="41" fontId="2" fillId="0" borderId="0" xfId="3" applyNumberFormat="1" applyFont="1" applyFill="1" applyAlignment="1" applyProtection="1">
      <alignment vertical="center"/>
      <protection locked="0"/>
    </xf>
    <xf numFmtId="0" fontId="2" fillId="0" borderId="0" xfId="3" applyNumberFormat="1" applyFont="1" applyFill="1" applyAlignment="1" applyProtection="1">
      <alignment vertical="center"/>
      <protection locked="0"/>
    </xf>
    <xf numFmtId="3" fontId="2" fillId="0" borderId="0" xfId="3" applyNumberFormat="1" applyFont="1" applyFill="1" applyAlignment="1" applyProtection="1">
      <alignment horizontal="center" vertical="center"/>
      <protection locked="0"/>
    </xf>
    <xf numFmtId="37" fontId="2" fillId="0" borderId="0" xfId="3" applyNumberFormat="1" applyFont="1" applyFill="1"/>
    <xf numFmtId="0" fontId="2" fillId="0" borderId="0" xfId="3" applyNumberFormat="1" applyFont="1" applyFill="1" applyProtection="1">
      <protection locked="0"/>
    </xf>
    <xf numFmtId="3" fontId="2" fillId="0" borderId="0" xfId="3" applyNumberFormat="1" applyFont="1" applyFill="1" applyAlignment="1" applyProtection="1">
      <alignment horizontal="center"/>
      <protection locked="0"/>
    </xf>
    <xf numFmtId="37" fontId="2" fillId="0" borderId="1" xfId="3" applyNumberFormat="1" applyFont="1" applyFill="1" applyBorder="1"/>
    <xf numFmtId="41" fontId="2" fillId="0" borderId="0" xfId="3" applyNumberFormat="1" applyFont="1" applyFill="1" applyAlignment="1" applyProtection="1">
      <alignment horizontal="center"/>
      <protection locked="0"/>
    </xf>
    <xf numFmtId="165" fontId="2" fillId="0" borderId="0" xfId="3" applyNumberFormat="1" applyFont="1" applyFill="1" applyAlignment="1">
      <alignment horizontal="center"/>
    </xf>
    <xf numFmtId="165" fontId="2" fillId="0" borderId="0" xfId="3" applyNumberFormat="1" applyFont="1" applyFill="1" applyProtection="1">
      <protection locked="0"/>
    </xf>
    <xf numFmtId="0" fontId="0" fillId="0" borderId="0" xfId="0" applyFill="1"/>
    <xf numFmtId="0" fontId="2" fillId="0" borderId="0" xfId="0" applyFont="1" applyFill="1" applyAlignment="1">
      <alignment horizontal="center"/>
    </xf>
    <xf numFmtId="172" fontId="2" fillId="0" borderId="0" xfId="3" applyNumberFormat="1" applyFont="1" applyFill="1"/>
  </cellXfs>
  <cellStyles count="4">
    <cellStyle name="Currency" xfId="1" builtinId="4"/>
    <cellStyle name="Normal" xfId="0" builtinId="0"/>
    <cellStyle name="Normal_FN1 Ratebase Draft SPP template (6-11-04) v2" xfId="3" xr:uid="{FC138EF2-6314-485D-8DEB-F5709004ED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%20SRVS/OG&amp;E%20Formula%20Rate/2024%20ATRRs/Projected/Variance%20Summary/Variance%20Summary_2024_Projected_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"/>
      <sheetName val="Data 2024P"/>
      <sheetName val="Data 2022A"/>
    </sheetNames>
    <sheetDataSet>
      <sheetData sheetId="0"/>
      <sheetData sheetId="1">
        <row r="11">
          <cell r="L11">
            <v>280916771.83746171</v>
          </cell>
        </row>
        <row r="16">
          <cell r="L16">
            <v>19346012.560955215</v>
          </cell>
        </row>
        <row r="18">
          <cell r="L18">
            <v>261570759.27650648</v>
          </cell>
        </row>
        <row r="20">
          <cell r="L20">
            <v>153835664.6680342</v>
          </cell>
        </row>
        <row r="21">
          <cell r="L21">
            <v>4881629.6855547391</v>
          </cell>
        </row>
        <row r="23">
          <cell r="L23">
            <v>-638105.74264821422</v>
          </cell>
        </row>
        <row r="25">
          <cell r="L25">
            <v>0</v>
          </cell>
        </row>
        <row r="27">
          <cell r="L27">
            <v>103491570.66556576</v>
          </cell>
        </row>
        <row r="32">
          <cell r="L32">
            <v>0.1181314919806673</v>
          </cell>
        </row>
        <row r="33">
          <cell r="L33">
            <v>9.8442909983889413E-3</v>
          </cell>
        </row>
        <row r="36">
          <cell r="L36">
            <v>9.1020912291203154E-2</v>
          </cell>
        </row>
        <row r="39">
          <cell r="L39">
            <v>1.5434664529557591E-2</v>
          </cell>
        </row>
        <row r="62">
          <cell r="L62">
            <v>3074175566.3180923</v>
          </cell>
        </row>
        <row r="64">
          <cell r="L64">
            <v>53673782.164098978</v>
          </cell>
        </row>
        <row r="65">
          <cell r="L65">
            <v>45306250.00091701</v>
          </cell>
        </row>
        <row r="66">
          <cell r="L66">
            <v>3173155598.483108</v>
          </cell>
        </row>
        <row r="71">
          <cell r="L71">
            <v>859941623.35465634</v>
          </cell>
        </row>
        <row r="73">
          <cell r="L73">
            <v>20994921.442356396</v>
          </cell>
        </row>
        <row r="74">
          <cell r="L74">
            <v>21857359.307813182</v>
          </cell>
        </row>
        <row r="75">
          <cell r="L75">
            <v>902793904.10482585</v>
          </cell>
        </row>
        <row r="79">
          <cell r="L79">
            <v>2214233942.9634361</v>
          </cell>
        </row>
        <row r="81">
          <cell r="L81">
            <v>32678860.721742582</v>
          </cell>
        </row>
        <row r="82">
          <cell r="L82">
            <v>23448890.693103828</v>
          </cell>
        </row>
        <row r="83">
          <cell r="L83">
            <v>2270361694.3782825</v>
          </cell>
        </row>
        <row r="87">
          <cell r="L87">
            <v>0</v>
          </cell>
        </row>
        <row r="88">
          <cell r="L88">
            <v>-267865699.10534939</v>
          </cell>
        </row>
        <row r="89">
          <cell r="L89">
            <v>-6118167.2885953709</v>
          </cell>
        </row>
        <row r="90">
          <cell r="L90">
            <v>728058.73528693873</v>
          </cell>
        </row>
        <row r="91">
          <cell r="L91">
            <v>0</v>
          </cell>
        </row>
        <row r="92">
          <cell r="L92">
            <v>-137736534.12982869</v>
          </cell>
        </row>
        <row r="93">
          <cell r="L93">
            <v>357628.12479632173</v>
          </cell>
        </row>
        <row r="94">
          <cell r="L94">
            <v>-3115072.5348170348</v>
          </cell>
        </row>
        <row r="95">
          <cell r="L95">
            <v>-413749786.19850719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619834.19798395573</v>
          </cell>
        </row>
        <row r="102">
          <cell r="L102">
            <v>3855313.0272895526</v>
          </cell>
        </row>
        <row r="103">
          <cell r="L103">
            <v>10479570.758134937</v>
          </cell>
        </row>
        <row r="104">
          <cell r="L104">
            <v>2280941.1402505059</v>
          </cell>
        </row>
        <row r="105">
          <cell r="L105">
            <v>16615824.925674995</v>
          </cell>
        </row>
        <row r="107">
          <cell r="L107">
            <v>1873847567.3034344</v>
          </cell>
        </row>
        <row r="133">
          <cell r="L133">
            <v>19245545.175316114</v>
          </cell>
        </row>
        <row r="141">
          <cell r="L141">
            <v>9759695.1702192575</v>
          </cell>
        </row>
        <row r="142">
          <cell r="L142">
            <v>497269.68905288749</v>
          </cell>
        </row>
        <row r="143">
          <cell r="L143">
            <v>82669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153253.91958173653</v>
          </cell>
        </row>
        <row r="148">
          <cell r="L148">
            <v>1104071.2641464237</v>
          </cell>
        </row>
        <row r="149">
          <cell r="L149">
            <v>11596959.043000305</v>
          </cell>
        </row>
        <row r="151">
          <cell r="L151">
            <v>0</v>
          </cell>
        </row>
        <row r="152">
          <cell r="L152">
            <v>30842504.218316421</v>
          </cell>
        </row>
        <row r="156">
          <cell r="L156">
            <v>60029165.761826627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2454792.5829311898</v>
          </cell>
        </row>
        <row r="160">
          <cell r="L160">
            <v>2148707.6119656852</v>
          </cell>
        </row>
        <row r="161">
          <cell r="L161">
            <v>64632665.956723504</v>
          </cell>
        </row>
        <row r="165">
          <cell r="L165">
            <v>1165537.2264095896</v>
          </cell>
        </row>
        <row r="167">
          <cell r="L167">
            <v>16875293.252850145</v>
          </cell>
        </row>
        <row r="169">
          <cell r="L169">
            <v>35135.768082398215</v>
          </cell>
        </row>
        <row r="170">
          <cell r="L170">
            <v>18075966.247342132</v>
          </cell>
        </row>
        <row r="173">
          <cell r="G173">
            <v>0.24229124999999996</v>
          </cell>
        </row>
        <row r="174">
          <cell r="G174">
            <v>0.24254291732082661</v>
          </cell>
        </row>
        <row r="177">
          <cell r="G177">
            <v>1.3197683146723591</v>
          </cell>
        </row>
        <row r="178">
          <cell r="G178">
            <v>0</v>
          </cell>
        </row>
        <row r="182">
          <cell r="L182">
            <v>34218794.790839694</v>
          </cell>
        </row>
        <row r="183">
          <cell r="L183">
            <v>0</v>
          </cell>
        </row>
        <row r="184">
          <cell r="L184">
            <v>-4330654.5520089241</v>
          </cell>
        </row>
        <row r="185">
          <cell r="L185">
            <v>-3605968.1910873242</v>
          </cell>
        </row>
        <row r="186">
          <cell r="L186">
            <v>26282172.047743447</v>
          </cell>
        </row>
        <row r="188">
          <cell r="L188">
            <v>141083463.36733621</v>
          </cell>
        </row>
        <row r="190">
          <cell r="L190">
            <v>280916771.83746171</v>
          </cell>
        </row>
        <row r="208">
          <cell r="L208">
            <v>3198451070.4880924</v>
          </cell>
        </row>
        <row r="209">
          <cell r="L209">
            <v>41779948.560000002</v>
          </cell>
        </row>
        <row r="210">
          <cell r="L210">
            <v>82495555.609999999</v>
          </cell>
        </row>
        <row r="211">
          <cell r="L211">
            <v>3074175566.3180923</v>
          </cell>
        </row>
        <row r="216">
          <cell r="L216">
            <v>0</v>
          </cell>
        </row>
        <row r="217">
          <cell r="L217">
            <v>11580128.917064266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11580128.917064266</v>
          </cell>
        </row>
        <row r="226">
          <cell r="L226">
            <v>0</v>
          </cell>
        </row>
        <row r="229">
          <cell r="L229">
            <v>4029657881.6923075</v>
          </cell>
        </row>
        <row r="230">
          <cell r="L230">
            <v>0</v>
          </cell>
        </row>
        <row r="231">
          <cell r="L231">
            <v>4805050146.3846149</v>
          </cell>
        </row>
        <row r="232">
          <cell r="L232">
            <v>8834708028.0769234</v>
          </cell>
        </row>
        <row r="236">
          <cell r="H236">
            <v>0.4561167011842332</v>
          </cell>
          <cell r="J236">
            <v>3.9864892930448065E-2</v>
          </cell>
          <cell r="L236">
            <v>1.818304345649863E-2</v>
          </cell>
        </row>
        <row r="237">
          <cell r="H237">
            <v>0</v>
          </cell>
          <cell r="J237">
            <v>0</v>
          </cell>
          <cell r="L237">
            <v>0</v>
          </cell>
        </row>
        <row r="238">
          <cell r="H238">
            <v>0.5438832988157668</v>
          </cell>
          <cell r="J238">
            <v>0.105</v>
          </cell>
          <cell r="L238">
            <v>5.7107746375655515E-2</v>
          </cell>
        </row>
        <row r="239">
          <cell r="L239">
            <v>7.5290789832154148E-2</v>
          </cell>
        </row>
        <row r="298">
          <cell r="F298">
            <v>0.21</v>
          </cell>
        </row>
        <row r="299">
          <cell r="F299">
            <v>4.0875000000000002E-2</v>
          </cell>
        </row>
        <row r="300">
          <cell r="F300">
            <v>0</v>
          </cell>
        </row>
        <row r="355">
          <cell r="G355">
            <v>1</v>
          </cell>
        </row>
        <row r="356">
          <cell r="G356">
            <v>0.19426623364737161</v>
          </cell>
        </row>
        <row r="357">
          <cell r="G357">
            <v>0.21780606002741962</v>
          </cell>
        </row>
        <row r="358">
          <cell r="G358">
            <v>0.96114509760156019</v>
          </cell>
        </row>
        <row r="359">
          <cell r="G359">
            <v>8.9038005173098692E-2</v>
          </cell>
        </row>
      </sheetData>
      <sheetData sheetId="2">
        <row r="11">
          <cell r="L11">
            <v>272427019.27596444</v>
          </cell>
        </row>
        <row r="16">
          <cell r="L16">
            <v>19367948.488848433</v>
          </cell>
        </row>
        <row r="18">
          <cell r="L18">
            <v>253059070.78711599</v>
          </cell>
        </row>
        <row r="20">
          <cell r="L20">
            <v>156257315.82137609</v>
          </cell>
        </row>
        <row r="21">
          <cell r="L21">
            <v>0</v>
          </cell>
        </row>
        <row r="23">
          <cell r="L23">
            <v>0</v>
          </cell>
        </row>
        <row r="25">
          <cell r="L25">
            <v>0</v>
          </cell>
        </row>
        <row r="27">
          <cell r="L27">
            <v>96801754.965739906</v>
          </cell>
        </row>
        <row r="32">
          <cell r="L32">
            <v>0.11738796959896777</v>
          </cell>
        </row>
        <row r="33">
          <cell r="L33">
            <v>9.7823307999139811E-3</v>
          </cell>
        </row>
        <row r="36">
          <cell r="L36">
            <v>8.9600680321141352E-2</v>
          </cell>
        </row>
        <row r="39">
          <cell r="L39">
            <v>1.6188125174518057E-2</v>
          </cell>
        </row>
        <row r="62">
          <cell r="L62">
            <v>2915436420.4869232</v>
          </cell>
        </row>
        <row r="64">
          <cell r="L64">
            <v>45844111.974020928</v>
          </cell>
        </row>
        <row r="65">
          <cell r="L65">
            <v>27456846.951639999</v>
          </cell>
        </row>
        <row r="66">
          <cell r="L66">
            <v>2988737379.4125843</v>
          </cell>
        </row>
        <row r="71">
          <cell r="L71">
            <v>759686801.06986475</v>
          </cell>
        </row>
        <row r="73">
          <cell r="L73">
            <v>17358929.692112613</v>
          </cell>
        </row>
        <row r="74">
          <cell r="L74">
            <v>16204444.942771321</v>
          </cell>
        </row>
        <row r="75">
          <cell r="L75">
            <v>793250175.70474863</v>
          </cell>
        </row>
        <row r="79">
          <cell r="L79">
            <v>2155749619.4170585</v>
          </cell>
        </row>
        <row r="81">
          <cell r="L81">
            <v>28485182.281908315</v>
          </cell>
        </row>
        <row r="82">
          <cell r="L82">
            <v>11252402.008868678</v>
          </cell>
        </row>
        <row r="83">
          <cell r="L83">
            <v>2195487203.7078357</v>
          </cell>
        </row>
        <row r="87">
          <cell r="L87">
            <v>0</v>
          </cell>
        </row>
        <row r="88">
          <cell r="L88">
            <v>-279966804.30847555</v>
          </cell>
        </row>
        <row r="89">
          <cell r="L89">
            <v>-6402393.4077780023</v>
          </cell>
        </row>
        <row r="90">
          <cell r="L90">
            <v>732262.56052036595</v>
          </cell>
        </row>
        <row r="91">
          <cell r="L91">
            <v>0</v>
          </cell>
        </row>
        <row r="92">
          <cell r="L92">
            <v>-144176769.74061689</v>
          </cell>
        </row>
        <row r="93">
          <cell r="L93">
            <v>356895.3263853449</v>
          </cell>
        </row>
        <row r="94">
          <cell r="L94">
            <v>-3108496.3101351471</v>
          </cell>
        </row>
        <row r="95">
          <cell r="L95">
            <v>-432565305.88009995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618525.66699281475</v>
          </cell>
        </row>
        <row r="102">
          <cell r="L102">
            <v>3850253.6751924055</v>
          </cell>
        </row>
        <row r="103">
          <cell r="L103">
            <v>10457447.352947749</v>
          </cell>
        </row>
        <row r="104">
          <cell r="L104">
            <v>2388332.3456901545</v>
          </cell>
        </row>
        <row r="105">
          <cell r="L105">
            <v>16696033.373830307</v>
          </cell>
        </row>
        <row r="107">
          <cell r="L107">
            <v>1780236456.8685589</v>
          </cell>
        </row>
        <row r="133">
          <cell r="L133">
            <v>19204915.935456138</v>
          </cell>
        </row>
        <row r="141">
          <cell r="L141">
            <v>9739091.4932426419</v>
          </cell>
        </row>
        <row r="142">
          <cell r="L142">
            <v>520682.12631118682</v>
          </cell>
        </row>
        <row r="143">
          <cell r="L143">
            <v>82669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152930.38547545651</v>
          </cell>
        </row>
        <row r="148">
          <cell r="L148">
            <v>1101740.461053818</v>
          </cell>
        </row>
        <row r="149">
          <cell r="L149">
            <v>11597113.466083104</v>
          </cell>
        </row>
        <row r="151">
          <cell r="L151">
            <v>0</v>
          </cell>
        </row>
        <row r="152">
          <cell r="L152">
            <v>30802029.401539244</v>
          </cell>
        </row>
        <row r="156">
          <cell r="L156">
            <v>59902438.285305999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2449610.2742072819</v>
          </cell>
        </row>
        <row r="160">
          <cell r="L160">
            <v>2144171.4787379564</v>
          </cell>
        </row>
        <row r="161">
          <cell r="L161">
            <v>64496220.038251236</v>
          </cell>
        </row>
        <row r="165">
          <cell r="L165">
            <v>1163076.6626216508</v>
          </cell>
        </row>
        <row r="167">
          <cell r="L167">
            <v>17669815.326476347</v>
          </cell>
        </row>
        <row r="169">
          <cell r="L169">
            <v>36790.029308973433</v>
          </cell>
        </row>
        <row r="170">
          <cell r="L170">
            <v>18869682.018406972</v>
          </cell>
        </row>
        <row r="173">
          <cell r="G173">
            <v>0.24238289000000002</v>
          </cell>
        </row>
        <row r="174">
          <cell r="G174">
            <v>0.24266400115727915</v>
          </cell>
        </row>
        <row r="177">
          <cell r="G177">
            <v>1.3199279514687836</v>
          </cell>
        </row>
        <row r="178">
          <cell r="G178">
            <v>0</v>
          </cell>
        </row>
        <row r="182">
          <cell r="L182">
            <v>32525568.626645323</v>
          </cell>
        </row>
        <row r="183">
          <cell r="L183">
            <v>0</v>
          </cell>
        </row>
        <row r="184">
          <cell r="L184">
            <v>-4535098.79662898</v>
          </cell>
        </row>
        <row r="185">
          <cell r="L185">
            <v>-3766790.9378787712</v>
          </cell>
        </row>
        <row r="186">
          <cell r="L186">
            <v>24223678.892137572</v>
          </cell>
        </row>
        <row r="188">
          <cell r="L188">
            <v>134035408.92562942</v>
          </cell>
        </row>
        <row r="190">
          <cell r="L190">
            <v>272427019.27596444</v>
          </cell>
        </row>
        <row r="208">
          <cell r="L208">
            <v>3039711924.6569233</v>
          </cell>
        </row>
        <row r="209">
          <cell r="L209">
            <v>41779948.560000002</v>
          </cell>
        </row>
        <row r="210">
          <cell r="L210">
            <v>82495555.609999999</v>
          </cell>
        </row>
        <row r="211">
          <cell r="L211">
            <v>2915436420.4869232</v>
          </cell>
        </row>
        <row r="216">
          <cell r="L216">
            <v>0</v>
          </cell>
        </row>
        <row r="217">
          <cell r="L217">
            <v>11555682.125295319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11555682.125295319</v>
          </cell>
        </row>
        <row r="226">
          <cell r="L226">
            <v>0</v>
          </cell>
        </row>
        <row r="229">
          <cell r="L229">
            <v>4029657881.6923075</v>
          </cell>
        </row>
        <row r="230">
          <cell r="L230">
            <v>0</v>
          </cell>
        </row>
        <row r="231">
          <cell r="L231">
            <v>4805050146.3846149</v>
          </cell>
        </row>
        <row r="232">
          <cell r="L232">
            <v>8834708028.0769234</v>
          </cell>
        </row>
        <row r="236">
          <cell r="H236">
            <v>0.4561167011842332</v>
          </cell>
          <cell r="J236">
            <v>3.9864892930448065E-2</v>
          </cell>
          <cell r="L236">
            <v>1.818304345649863E-2</v>
          </cell>
        </row>
        <row r="237">
          <cell r="H237">
            <v>0</v>
          </cell>
          <cell r="J237">
            <v>0</v>
          </cell>
          <cell r="L237">
            <v>0</v>
          </cell>
        </row>
        <row r="238">
          <cell r="H238">
            <v>0.5438832988157668</v>
          </cell>
          <cell r="J238">
            <v>0.105</v>
          </cell>
          <cell r="L238">
            <v>5.7107746375655515E-2</v>
          </cell>
        </row>
        <row r="239">
          <cell r="L239">
            <v>7.5290789832154148E-2</v>
          </cell>
        </row>
        <row r="298">
          <cell r="F298">
            <v>0.21</v>
          </cell>
        </row>
        <row r="299">
          <cell r="F299">
            <v>4.0991E-2</v>
          </cell>
        </row>
        <row r="300">
          <cell r="F300">
            <v>0</v>
          </cell>
        </row>
        <row r="355">
          <cell r="G355">
            <v>1</v>
          </cell>
        </row>
        <row r="356">
          <cell r="G356">
            <v>0.20341267089621723</v>
          </cell>
        </row>
        <row r="357">
          <cell r="G357">
            <v>0.23509046165112943</v>
          </cell>
        </row>
        <row r="358">
          <cell r="G358">
            <v>0.95911602571219756</v>
          </cell>
        </row>
        <row r="359">
          <cell r="G359">
            <v>8.8850037181759517E-2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  <sheetName val="AR-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  <sheetName val="Allocators"/>
      <sheetName val="AL - Page 1, CWC"/>
      <sheetName val="Table"/>
      <sheetName val="data entry"/>
      <sheetName val="e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415B1-1B46-459B-90B4-2C523AAED89A}">
  <sheetPr>
    <tabColor rgb="FF00B050"/>
  </sheetPr>
  <dimension ref="A1:U356"/>
  <sheetViews>
    <sheetView tabSelected="1" view="pageBreakPreview" zoomScale="90" zoomScaleNormal="75" zoomScaleSheetLayoutView="90" workbookViewId="0"/>
  </sheetViews>
  <sheetFormatPr defaultColWidth="11.28515625" defaultRowHeight="15"/>
  <cols>
    <col min="1" max="1" width="5.7109375" style="96" customWidth="1"/>
    <col min="2" max="2" width="2.28515625" style="7" customWidth="1"/>
    <col min="3" max="3" width="68.28515625" style="7" customWidth="1"/>
    <col min="4" max="4" width="4.7109375" style="32" customWidth="1"/>
    <col min="5" max="5" width="20.7109375" style="32" customWidth="1"/>
    <col min="6" max="6" width="20.7109375" style="7" customWidth="1"/>
    <col min="7" max="7" width="18.28515625" style="7" customWidth="1"/>
    <col min="8" max="8" width="15" style="11" customWidth="1"/>
    <col min="9" max="9" width="77.7109375" style="7" customWidth="1"/>
    <col min="10" max="11" width="17.85546875" style="7" bestFit="1" customWidth="1"/>
    <col min="12" max="12" width="19.140625" style="7" bestFit="1" customWidth="1"/>
    <col min="13" max="254" width="11.28515625" style="7"/>
    <col min="255" max="255" width="5.7109375" style="7" customWidth="1"/>
    <col min="256" max="256" width="2.28515625" style="7" customWidth="1"/>
    <col min="257" max="257" width="87.28515625" style="7" customWidth="1"/>
    <col min="258" max="258" width="4.7109375" style="7" customWidth="1"/>
    <col min="259" max="259" width="18.7109375" style="7" customWidth="1"/>
    <col min="260" max="262" width="19.7109375" style="7" customWidth="1"/>
    <col min="263" max="263" width="18.28515625" style="7" customWidth="1"/>
    <col min="264" max="264" width="15" style="7" customWidth="1"/>
    <col min="265" max="265" width="77.7109375" style="7" customWidth="1"/>
    <col min="266" max="266" width="12.28515625" style="7" customWidth="1"/>
    <col min="267" max="510" width="11.28515625" style="7"/>
    <col min="511" max="511" width="5.7109375" style="7" customWidth="1"/>
    <col min="512" max="512" width="2.28515625" style="7" customWidth="1"/>
    <col min="513" max="513" width="87.28515625" style="7" customWidth="1"/>
    <col min="514" max="514" width="4.7109375" style="7" customWidth="1"/>
    <col min="515" max="515" width="18.7109375" style="7" customWidth="1"/>
    <col min="516" max="518" width="19.7109375" style="7" customWidth="1"/>
    <col min="519" max="519" width="18.28515625" style="7" customWidth="1"/>
    <col min="520" max="520" width="15" style="7" customWidth="1"/>
    <col min="521" max="521" width="77.7109375" style="7" customWidth="1"/>
    <col min="522" max="522" width="12.28515625" style="7" customWidth="1"/>
    <col min="523" max="766" width="11.28515625" style="7"/>
    <col min="767" max="767" width="5.7109375" style="7" customWidth="1"/>
    <col min="768" max="768" width="2.28515625" style="7" customWidth="1"/>
    <col min="769" max="769" width="87.28515625" style="7" customWidth="1"/>
    <col min="770" max="770" width="4.7109375" style="7" customWidth="1"/>
    <col min="771" max="771" width="18.7109375" style="7" customWidth="1"/>
    <col min="772" max="774" width="19.7109375" style="7" customWidth="1"/>
    <col min="775" max="775" width="18.28515625" style="7" customWidth="1"/>
    <col min="776" max="776" width="15" style="7" customWidth="1"/>
    <col min="777" max="777" width="77.7109375" style="7" customWidth="1"/>
    <col min="778" max="778" width="12.28515625" style="7" customWidth="1"/>
    <col min="779" max="1022" width="11.28515625" style="7"/>
    <col min="1023" max="1023" width="5.7109375" style="7" customWidth="1"/>
    <col min="1024" max="1024" width="2.28515625" style="7" customWidth="1"/>
    <col min="1025" max="1025" width="87.28515625" style="7" customWidth="1"/>
    <col min="1026" max="1026" width="4.7109375" style="7" customWidth="1"/>
    <col min="1027" max="1027" width="18.7109375" style="7" customWidth="1"/>
    <col min="1028" max="1030" width="19.7109375" style="7" customWidth="1"/>
    <col min="1031" max="1031" width="18.28515625" style="7" customWidth="1"/>
    <col min="1032" max="1032" width="15" style="7" customWidth="1"/>
    <col min="1033" max="1033" width="77.7109375" style="7" customWidth="1"/>
    <col min="1034" max="1034" width="12.28515625" style="7" customWidth="1"/>
    <col min="1035" max="1278" width="11.28515625" style="7"/>
    <col min="1279" max="1279" width="5.7109375" style="7" customWidth="1"/>
    <col min="1280" max="1280" width="2.28515625" style="7" customWidth="1"/>
    <col min="1281" max="1281" width="87.28515625" style="7" customWidth="1"/>
    <col min="1282" max="1282" width="4.7109375" style="7" customWidth="1"/>
    <col min="1283" max="1283" width="18.7109375" style="7" customWidth="1"/>
    <col min="1284" max="1286" width="19.7109375" style="7" customWidth="1"/>
    <col min="1287" max="1287" width="18.28515625" style="7" customWidth="1"/>
    <col min="1288" max="1288" width="15" style="7" customWidth="1"/>
    <col min="1289" max="1289" width="77.7109375" style="7" customWidth="1"/>
    <col min="1290" max="1290" width="12.28515625" style="7" customWidth="1"/>
    <col min="1291" max="1534" width="11.28515625" style="7"/>
    <col min="1535" max="1535" width="5.7109375" style="7" customWidth="1"/>
    <col min="1536" max="1536" width="2.28515625" style="7" customWidth="1"/>
    <col min="1537" max="1537" width="87.28515625" style="7" customWidth="1"/>
    <col min="1538" max="1538" width="4.7109375" style="7" customWidth="1"/>
    <col min="1539" max="1539" width="18.7109375" style="7" customWidth="1"/>
    <col min="1540" max="1542" width="19.7109375" style="7" customWidth="1"/>
    <col min="1543" max="1543" width="18.28515625" style="7" customWidth="1"/>
    <col min="1544" max="1544" width="15" style="7" customWidth="1"/>
    <col min="1545" max="1545" width="77.7109375" style="7" customWidth="1"/>
    <col min="1546" max="1546" width="12.28515625" style="7" customWidth="1"/>
    <col min="1547" max="1790" width="11.28515625" style="7"/>
    <col min="1791" max="1791" width="5.7109375" style="7" customWidth="1"/>
    <col min="1792" max="1792" width="2.28515625" style="7" customWidth="1"/>
    <col min="1793" max="1793" width="87.28515625" style="7" customWidth="1"/>
    <col min="1794" max="1794" width="4.7109375" style="7" customWidth="1"/>
    <col min="1795" max="1795" width="18.7109375" style="7" customWidth="1"/>
    <col min="1796" max="1798" width="19.7109375" style="7" customWidth="1"/>
    <col min="1799" max="1799" width="18.28515625" style="7" customWidth="1"/>
    <col min="1800" max="1800" width="15" style="7" customWidth="1"/>
    <col min="1801" max="1801" width="77.7109375" style="7" customWidth="1"/>
    <col min="1802" max="1802" width="12.28515625" style="7" customWidth="1"/>
    <col min="1803" max="2046" width="11.28515625" style="7"/>
    <col min="2047" max="2047" width="5.7109375" style="7" customWidth="1"/>
    <col min="2048" max="2048" width="2.28515625" style="7" customWidth="1"/>
    <col min="2049" max="2049" width="87.28515625" style="7" customWidth="1"/>
    <col min="2050" max="2050" width="4.7109375" style="7" customWidth="1"/>
    <col min="2051" max="2051" width="18.7109375" style="7" customWidth="1"/>
    <col min="2052" max="2054" width="19.7109375" style="7" customWidth="1"/>
    <col min="2055" max="2055" width="18.28515625" style="7" customWidth="1"/>
    <col min="2056" max="2056" width="15" style="7" customWidth="1"/>
    <col min="2057" max="2057" width="77.7109375" style="7" customWidth="1"/>
    <col min="2058" max="2058" width="12.28515625" style="7" customWidth="1"/>
    <col min="2059" max="2302" width="11.28515625" style="7"/>
    <col min="2303" max="2303" width="5.7109375" style="7" customWidth="1"/>
    <col min="2304" max="2304" width="2.28515625" style="7" customWidth="1"/>
    <col min="2305" max="2305" width="87.28515625" style="7" customWidth="1"/>
    <col min="2306" max="2306" width="4.7109375" style="7" customWidth="1"/>
    <col min="2307" max="2307" width="18.7109375" style="7" customWidth="1"/>
    <col min="2308" max="2310" width="19.7109375" style="7" customWidth="1"/>
    <col min="2311" max="2311" width="18.28515625" style="7" customWidth="1"/>
    <col min="2312" max="2312" width="15" style="7" customWidth="1"/>
    <col min="2313" max="2313" width="77.7109375" style="7" customWidth="1"/>
    <col min="2314" max="2314" width="12.28515625" style="7" customWidth="1"/>
    <col min="2315" max="2558" width="11.28515625" style="7"/>
    <col min="2559" max="2559" width="5.7109375" style="7" customWidth="1"/>
    <col min="2560" max="2560" width="2.28515625" style="7" customWidth="1"/>
    <col min="2561" max="2561" width="87.28515625" style="7" customWidth="1"/>
    <col min="2562" max="2562" width="4.7109375" style="7" customWidth="1"/>
    <col min="2563" max="2563" width="18.7109375" style="7" customWidth="1"/>
    <col min="2564" max="2566" width="19.7109375" style="7" customWidth="1"/>
    <col min="2567" max="2567" width="18.28515625" style="7" customWidth="1"/>
    <col min="2568" max="2568" width="15" style="7" customWidth="1"/>
    <col min="2569" max="2569" width="77.7109375" style="7" customWidth="1"/>
    <col min="2570" max="2570" width="12.28515625" style="7" customWidth="1"/>
    <col min="2571" max="2814" width="11.28515625" style="7"/>
    <col min="2815" max="2815" width="5.7109375" style="7" customWidth="1"/>
    <col min="2816" max="2816" width="2.28515625" style="7" customWidth="1"/>
    <col min="2817" max="2817" width="87.28515625" style="7" customWidth="1"/>
    <col min="2818" max="2818" width="4.7109375" style="7" customWidth="1"/>
    <col min="2819" max="2819" width="18.7109375" style="7" customWidth="1"/>
    <col min="2820" max="2822" width="19.7109375" style="7" customWidth="1"/>
    <col min="2823" max="2823" width="18.28515625" style="7" customWidth="1"/>
    <col min="2824" max="2824" width="15" style="7" customWidth="1"/>
    <col min="2825" max="2825" width="77.7109375" style="7" customWidth="1"/>
    <col min="2826" max="2826" width="12.28515625" style="7" customWidth="1"/>
    <col min="2827" max="3070" width="11.28515625" style="7"/>
    <col min="3071" max="3071" width="5.7109375" style="7" customWidth="1"/>
    <col min="3072" max="3072" width="2.28515625" style="7" customWidth="1"/>
    <col min="3073" max="3073" width="87.28515625" style="7" customWidth="1"/>
    <col min="3074" max="3074" width="4.7109375" style="7" customWidth="1"/>
    <col min="3075" max="3075" width="18.7109375" style="7" customWidth="1"/>
    <col min="3076" max="3078" width="19.7109375" style="7" customWidth="1"/>
    <col min="3079" max="3079" width="18.28515625" style="7" customWidth="1"/>
    <col min="3080" max="3080" width="15" style="7" customWidth="1"/>
    <col min="3081" max="3081" width="77.7109375" style="7" customWidth="1"/>
    <col min="3082" max="3082" width="12.28515625" style="7" customWidth="1"/>
    <col min="3083" max="3326" width="11.28515625" style="7"/>
    <col min="3327" max="3327" width="5.7109375" style="7" customWidth="1"/>
    <col min="3328" max="3328" width="2.28515625" style="7" customWidth="1"/>
    <col min="3329" max="3329" width="87.28515625" style="7" customWidth="1"/>
    <col min="3330" max="3330" width="4.7109375" style="7" customWidth="1"/>
    <col min="3331" max="3331" width="18.7109375" style="7" customWidth="1"/>
    <col min="3332" max="3334" width="19.7109375" style="7" customWidth="1"/>
    <col min="3335" max="3335" width="18.28515625" style="7" customWidth="1"/>
    <col min="3336" max="3336" width="15" style="7" customWidth="1"/>
    <col min="3337" max="3337" width="77.7109375" style="7" customWidth="1"/>
    <col min="3338" max="3338" width="12.28515625" style="7" customWidth="1"/>
    <col min="3339" max="3582" width="11.28515625" style="7"/>
    <col min="3583" max="3583" width="5.7109375" style="7" customWidth="1"/>
    <col min="3584" max="3584" width="2.28515625" style="7" customWidth="1"/>
    <col min="3585" max="3585" width="87.28515625" style="7" customWidth="1"/>
    <col min="3586" max="3586" width="4.7109375" style="7" customWidth="1"/>
    <col min="3587" max="3587" width="18.7109375" style="7" customWidth="1"/>
    <col min="3588" max="3590" width="19.7109375" style="7" customWidth="1"/>
    <col min="3591" max="3591" width="18.28515625" style="7" customWidth="1"/>
    <col min="3592" max="3592" width="15" style="7" customWidth="1"/>
    <col min="3593" max="3593" width="77.7109375" style="7" customWidth="1"/>
    <col min="3594" max="3594" width="12.28515625" style="7" customWidth="1"/>
    <col min="3595" max="3838" width="11.28515625" style="7"/>
    <col min="3839" max="3839" width="5.7109375" style="7" customWidth="1"/>
    <col min="3840" max="3840" width="2.28515625" style="7" customWidth="1"/>
    <col min="3841" max="3841" width="87.28515625" style="7" customWidth="1"/>
    <col min="3842" max="3842" width="4.7109375" style="7" customWidth="1"/>
    <col min="3843" max="3843" width="18.7109375" style="7" customWidth="1"/>
    <col min="3844" max="3846" width="19.7109375" style="7" customWidth="1"/>
    <col min="3847" max="3847" width="18.28515625" style="7" customWidth="1"/>
    <col min="3848" max="3848" width="15" style="7" customWidth="1"/>
    <col min="3849" max="3849" width="77.7109375" style="7" customWidth="1"/>
    <col min="3850" max="3850" width="12.28515625" style="7" customWidth="1"/>
    <col min="3851" max="4094" width="11.28515625" style="7"/>
    <col min="4095" max="4095" width="5.7109375" style="7" customWidth="1"/>
    <col min="4096" max="4096" width="2.28515625" style="7" customWidth="1"/>
    <col min="4097" max="4097" width="87.28515625" style="7" customWidth="1"/>
    <col min="4098" max="4098" width="4.7109375" style="7" customWidth="1"/>
    <col min="4099" max="4099" width="18.7109375" style="7" customWidth="1"/>
    <col min="4100" max="4102" width="19.7109375" style="7" customWidth="1"/>
    <col min="4103" max="4103" width="18.28515625" style="7" customWidth="1"/>
    <col min="4104" max="4104" width="15" style="7" customWidth="1"/>
    <col min="4105" max="4105" width="77.7109375" style="7" customWidth="1"/>
    <col min="4106" max="4106" width="12.28515625" style="7" customWidth="1"/>
    <col min="4107" max="4350" width="11.28515625" style="7"/>
    <col min="4351" max="4351" width="5.7109375" style="7" customWidth="1"/>
    <col min="4352" max="4352" width="2.28515625" style="7" customWidth="1"/>
    <col min="4353" max="4353" width="87.28515625" style="7" customWidth="1"/>
    <col min="4354" max="4354" width="4.7109375" style="7" customWidth="1"/>
    <col min="4355" max="4355" width="18.7109375" style="7" customWidth="1"/>
    <col min="4356" max="4358" width="19.7109375" style="7" customWidth="1"/>
    <col min="4359" max="4359" width="18.28515625" style="7" customWidth="1"/>
    <col min="4360" max="4360" width="15" style="7" customWidth="1"/>
    <col min="4361" max="4361" width="77.7109375" style="7" customWidth="1"/>
    <col min="4362" max="4362" width="12.28515625" style="7" customWidth="1"/>
    <col min="4363" max="4606" width="11.28515625" style="7"/>
    <col min="4607" max="4607" width="5.7109375" style="7" customWidth="1"/>
    <col min="4608" max="4608" width="2.28515625" style="7" customWidth="1"/>
    <col min="4609" max="4609" width="87.28515625" style="7" customWidth="1"/>
    <col min="4610" max="4610" width="4.7109375" style="7" customWidth="1"/>
    <col min="4611" max="4611" width="18.7109375" style="7" customWidth="1"/>
    <col min="4612" max="4614" width="19.7109375" style="7" customWidth="1"/>
    <col min="4615" max="4615" width="18.28515625" style="7" customWidth="1"/>
    <col min="4616" max="4616" width="15" style="7" customWidth="1"/>
    <col min="4617" max="4617" width="77.7109375" style="7" customWidth="1"/>
    <col min="4618" max="4618" width="12.28515625" style="7" customWidth="1"/>
    <col min="4619" max="4862" width="11.28515625" style="7"/>
    <col min="4863" max="4863" width="5.7109375" style="7" customWidth="1"/>
    <col min="4864" max="4864" width="2.28515625" style="7" customWidth="1"/>
    <col min="4865" max="4865" width="87.28515625" style="7" customWidth="1"/>
    <col min="4866" max="4866" width="4.7109375" style="7" customWidth="1"/>
    <col min="4867" max="4867" width="18.7109375" style="7" customWidth="1"/>
    <col min="4868" max="4870" width="19.7109375" style="7" customWidth="1"/>
    <col min="4871" max="4871" width="18.28515625" style="7" customWidth="1"/>
    <col min="4872" max="4872" width="15" style="7" customWidth="1"/>
    <col min="4873" max="4873" width="77.7109375" style="7" customWidth="1"/>
    <col min="4874" max="4874" width="12.28515625" style="7" customWidth="1"/>
    <col min="4875" max="5118" width="11.28515625" style="7"/>
    <col min="5119" max="5119" width="5.7109375" style="7" customWidth="1"/>
    <col min="5120" max="5120" width="2.28515625" style="7" customWidth="1"/>
    <col min="5121" max="5121" width="87.28515625" style="7" customWidth="1"/>
    <col min="5122" max="5122" width="4.7109375" style="7" customWidth="1"/>
    <col min="5123" max="5123" width="18.7109375" style="7" customWidth="1"/>
    <col min="5124" max="5126" width="19.7109375" style="7" customWidth="1"/>
    <col min="5127" max="5127" width="18.28515625" style="7" customWidth="1"/>
    <col min="5128" max="5128" width="15" style="7" customWidth="1"/>
    <col min="5129" max="5129" width="77.7109375" style="7" customWidth="1"/>
    <col min="5130" max="5130" width="12.28515625" style="7" customWidth="1"/>
    <col min="5131" max="5374" width="11.28515625" style="7"/>
    <col min="5375" max="5375" width="5.7109375" style="7" customWidth="1"/>
    <col min="5376" max="5376" width="2.28515625" style="7" customWidth="1"/>
    <col min="5377" max="5377" width="87.28515625" style="7" customWidth="1"/>
    <col min="5378" max="5378" width="4.7109375" style="7" customWidth="1"/>
    <col min="5379" max="5379" width="18.7109375" style="7" customWidth="1"/>
    <col min="5380" max="5382" width="19.7109375" style="7" customWidth="1"/>
    <col min="5383" max="5383" width="18.28515625" style="7" customWidth="1"/>
    <col min="5384" max="5384" width="15" style="7" customWidth="1"/>
    <col min="5385" max="5385" width="77.7109375" style="7" customWidth="1"/>
    <col min="5386" max="5386" width="12.28515625" style="7" customWidth="1"/>
    <col min="5387" max="5630" width="11.28515625" style="7"/>
    <col min="5631" max="5631" width="5.7109375" style="7" customWidth="1"/>
    <col min="5632" max="5632" width="2.28515625" style="7" customWidth="1"/>
    <col min="5633" max="5633" width="87.28515625" style="7" customWidth="1"/>
    <col min="5634" max="5634" width="4.7109375" style="7" customWidth="1"/>
    <col min="5635" max="5635" width="18.7109375" style="7" customWidth="1"/>
    <col min="5636" max="5638" width="19.7109375" style="7" customWidth="1"/>
    <col min="5639" max="5639" width="18.28515625" style="7" customWidth="1"/>
    <col min="5640" max="5640" width="15" style="7" customWidth="1"/>
    <col min="5641" max="5641" width="77.7109375" style="7" customWidth="1"/>
    <col min="5642" max="5642" width="12.28515625" style="7" customWidth="1"/>
    <col min="5643" max="5886" width="11.28515625" style="7"/>
    <col min="5887" max="5887" width="5.7109375" style="7" customWidth="1"/>
    <col min="5888" max="5888" width="2.28515625" style="7" customWidth="1"/>
    <col min="5889" max="5889" width="87.28515625" style="7" customWidth="1"/>
    <col min="5890" max="5890" width="4.7109375" style="7" customWidth="1"/>
    <col min="5891" max="5891" width="18.7109375" style="7" customWidth="1"/>
    <col min="5892" max="5894" width="19.7109375" style="7" customWidth="1"/>
    <col min="5895" max="5895" width="18.28515625" style="7" customWidth="1"/>
    <col min="5896" max="5896" width="15" style="7" customWidth="1"/>
    <col min="5897" max="5897" width="77.7109375" style="7" customWidth="1"/>
    <col min="5898" max="5898" width="12.28515625" style="7" customWidth="1"/>
    <col min="5899" max="6142" width="11.28515625" style="7"/>
    <col min="6143" max="6143" width="5.7109375" style="7" customWidth="1"/>
    <col min="6144" max="6144" width="2.28515625" style="7" customWidth="1"/>
    <col min="6145" max="6145" width="87.28515625" style="7" customWidth="1"/>
    <col min="6146" max="6146" width="4.7109375" style="7" customWidth="1"/>
    <col min="6147" max="6147" width="18.7109375" style="7" customWidth="1"/>
    <col min="6148" max="6150" width="19.7109375" style="7" customWidth="1"/>
    <col min="6151" max="6151" width="18.28515625" style="7" customWidth="1"/>
    <col min="6152" max="6152" width="15" style="7" customWidth="1"/>
    <col min="6153" max="6153" width="77.7109375" style="7" customWidth="1"/>
    <col min="6154" max="6154" width="12.28515625" style="7" customWidth="1"/>
    <col min="6155" max="6398" width="11.28515625" style="7"/>
    <col min="6399" max="6399" width="5.7109375" style="7" customWidth="1"/>
    <col min="6400" max="6400" width="2.28515625" style="7" customWidth="1"/>
    <col min="6401" max="6401" width="87.28515625" style="7" customWidth="1"/>
    <col min="6402" max="6402" width="4.7109375" style="7" customWidth="1"/>
    <col min="6403" max="6403" width="18.7109375" style="7" customWidth="1"/>
    <col min="6404" max="6406" width="19.7109375" style="7" customWidth="1"/>
    <col min="6407" max="6407" width="18.28515625" style="7" customWidth="1"/>
    <col min="6408" max="6408" width="15" style="7" customWidth="1"/>
    <col min="6409" max="6409" width="77.7109375" style="7" customWidth="1"/>
    <col min="6410" max="6410" width="12.28515625" style="7" customWidth="1"/>
    <col min="6411" max="6654" width="11.28515625" style="7"/>
    <col min="6655" max="6655" width="5.7109375" style="7" customWidth="1"/>
    <col min="6656" max="6656" width="2.28515625" style="7" customWidth="1"/>
    <col min="6657" max="6657" width="87.28515625" style="7" customWidth="1"/>
    <col min="6658" max="6658" width="4.7109375" style="7" customWidth="1"/>
    <col min="6659" max="6659" width="18.7109375" style="7" customWidth="1"/>
    <col min="6660" max="6662" width="19.7109375" style="7" customWidth="1"/>
    <col min="6663" max="6663" width="18.28515625" style="7" customWidth="1"/>
    <col min="6664" max="6664" width="15" style="7" customWidth="1"/>
    <col min="6665" max="6665" width="77.7109375" style="7" customWidth="1"/>
    <col min="6666" max="6666" width="12.28515625" style="7" customWidth="1"/>
    <col min="6667" max="6910" width="11.28515625" style="7"/>
    <col min="6911" max="6911" width="5.7109375" style="7" customWidth="1"/>
    <col min="6912" max="6912" width="2.28515625" style="7" customWidth="1"/>
    <col min="6913" max="6913" width="87.28515625" style="7" customWidth="1"/>
    <col min="6914" max="6914" width="4.7109375" style="7" customWidth="1"/>
    <col min="6915" max="6915" width="18.7109375" style="7" customWidth="1"/>
    <col min="6916" max="6918" width="19.7109375" style="7" customWidth="1"/>
    <col min="6919" max="6919" width="18.28515625" style="7" customWidth="1"/>
    <col min="6920" max="6920" width="15" style="7" customWidth="1"/>
    <col min="6921" max="6921" width="77.7109375" style="7" customWidth="1"/>
    <col min="6922" max="6922" width="12.28515625" style="7" customWidth="1"/>
    <col min="6923" max="7166" width="11.28515625" style="7"/>
    <col min="7167" max="7167" width="5.7109375" style="7" customWidth="1"/>
    <col min="7168" max="7168" width="2.28515625" style="7" customWidth="1"/>
    <col min="7169" max="7169" width="87.28515625" style="7" customWidth="1"/>
    <col min="7170" max="7170" width="4.7109375" style="7" customWidth="1"/>
    <col min="7171" max="7171" width="18.7109375" style="7" customWidth="1"/>
    <col min="7172" max="7174" width="19.7109375" style="7" customWidth="1"/>
    <col min="7175" max="7175" width="18.28515625" style="7" customWidth="1"/>
    <col min="7176" max="7176" width="15" style="7" customWidth="1"/>
    <col min="7177" max="7177" width="77.7109375" style="7" customWidth="1"/>
    <col min="7178" max="7178" width="12.28515625" style="7" customWidth="1"/>
    <col min="7179" max="7422" width="11.28515625" style="7"/>
    <col min="7423" max="7423" width="5.7109375" style="7" customWidth="1"/>
    <col min="7424" max="7424" width="2.28515625" style="7" customWidth="1"/>
    <col min="7425" max="7425" width="87.28515625" style="7" customWidth="1"/>
    <col min="7426" max="7426" width="4.7109375" style="7" customWidth="1"/>
    <col min="7427" max="7427" width="18.7109375" style="7" customWidth="1"/>
    <col min="7428" max="7430" width="19.7109375" style="7" customWidth="1"/>
    <col min="7431" max="7431" width="18.28515625" style="7" customWidth="1"/>
    <col min="7432" max="7432" width="15" style="7" customWidth="1"/>
    <col min="7433" max="7433" width="77.7109375" style="7" customWidth="1"/>
    <col min="7434" max="7434" width="12.28515625" style="7" customWidth="1"/>
    <col min="7435" max="7678" width="11.28515625" style="7"/>
    <col min="7679" max="7679" width="5.7109375" style="7" customWidth="1"/>
    <col min="7680" max="7680" width="2.28515625" style="7" customWidth="1"/>
    <col min="7681" max="7681" width="87.28515625" style="7" customWidth="1"/>
    <col min="7682" max="7682" width="4.7109375" style="7" customWidth="1"/>
    <col min="7683" max="7683" width="18.7109375" style="7" customWidth="1"/>
    <col min="7684" max="7686" width="19.7109375" style="7" customWidth="1"/>
    <col min="7687" max="7687" width="18.28515625" style="7" customWidth="1"/>
    <col min="7688" max="7688" width="15" style="7" customWidth="1"/>
    <col min="7689" max="7689" width="77.7109375" style="7" customWidth="1"/>
    <col min="7690" max="7690" width="12.28515625" style="7" customWidth="1"/>
    <col min="7691" max="7934" width="11.28515625" style="7"/>
    <col min="7935" max="7935" width="5.7109375" style="7" customWidth="1"/>
    <col min="7936" max="7936" width="2.28515625" style="7" customWidth="1"/>
    <col min="7937" max="7937" width="87.28515625" style="7" customWidth="1"/>
    <col min="7938" max="7938" width="4.7109375" style="7" customWidth="1"/>
    <col min="7939" max="7939" width="18.7109375" style="7" customWidth="1"/>
    <col min="7940" max="7942" width="19.7109375" style="7" customWidth="1"/>
    <col min="7943" max="7943" width="18.28515625" style="7" customWidth="1"/>
    <col min="7944" max="7944" width="15" style="7" customWidth="1"/>
    <col min="7945" max="7945" width="77.7109375" style="7" customWidth="1"/>
    <col min="7946" max="7946" width="12.28515625" style="7" customWidth="1"/>
    <col min="7947" max="8190" width="11.28515625" style="7"/>
    <col min="8191" max="8191" width="5.7109375" style="7" customWidth="1"/>
    <col min="8192" max="8192" width="2.28515625" style="7" customWidth="1"/>
    <col min="8193" max="8193" width="87.28515625" style="7" customWidth="1"/>
    <col min="8194" max="8194" width="4.7109375" style="7" customWidth="1"/>
    <col min="8195" max="8195" width="18.7109375" style="7" customWidth="1"/>
    <col min="8196" max="8198" width="19.7109375" style="7" customWidth="1"/>
    <col min="8199" max="8199" width="18.28515625" style="7" customWidth="1"/>
    <col min="8200" max="8200" width="15" style="7" customWidth="1"/>
    <col min="8201" max="8201" width="77.7109375" style="7" customWidth="1"/>
    <col min="8202" max="8202" width="12.28515625" style="7" customWidth="1"/>
    <col min="8203" max="8446" width="11.28515625" style="7"/>
    <col min="8447" max="8447" width="5.7109375" style="7" customWidth="1"/>
    <col min="8448" max="8448" width="2.28515625" style="7" customWidth="1"/>
    <col min="8449" max="8449" width="87.28515625" style="7" customWidth="1"/>
    <col min="8450" max="8450" width="4.7109375" style="7" customWidth="1"/>
    <col min="8451" max="8451" width="18.7109375" style="7" customWidth="1"/>
    <col min="8452" max="8454" width="19.7109375" style="7" customWidth="1"/>
    <col min="8455" max="8455" width="18.28515625" style="7" customWidth="1"/>
    <col min="8456" max="8456" width="15" style="7" customWidth="1"/>
    <col min="8457" max="8457" width="77.7109375" style="7" customWidth="1"/>
    <col min="8458" max="8458" width="12.28515625" style="7" customWidth="1"/>
    <col min="8459" max="8702" width="11.28515625" style="7"/>
    <col min="8703" max="8703" width="5.7109375" style="7" customWidth="1"/>
    <col min="8704" max="8704" width="2.28515625" style="7" customWidth="1"/>
    <col min="8705" max="8705" width="87.28515625" style="7" customWidth="1"/>
    <col min="8706" max="8706" width="4.7109375" style="7" customWidth="1"/>
    <col min="8707" max="8707" width="18.7109375" style="7" customWidth="1"/>
    <col min="8708" max="8710" width="19.7109375" style="7" customWidth="1"/>
    <col min="8711" max="8711" width="18.28515625" style="7" customWidth="1"/>
    <col min="8712" max="8712" width="15" style="7" customWidth="1"/>
    <col min="8713" max="8713" width="77.7109375" style="7" customWidth="1"/>
    <col min="8714" max="8714" width="12.28515625" style="7" customWidth="1"/>
    <col min="8715" max="8958" width="11.28515625" style="7"/>
    <col min="8959" max="8959" width="5.7109375" style="7" customWidth="1"/>
    <col min="8960" max="8960" width="2.28515625" style="7" customWidth="1"/>
    <col min="8961" max="8961" width="87.28515625" style="7" customWidth="1"/>
    <col min="8962" max="8962" width="4.7109375" style="7" customWidth="1"/>
    <col min="8963" max="8963" width="18.7109375" style="7" customWidth="1"/>
    <col min="8964" max="8966" width="19.7109375" style="7" customWidth="1"/>
    <col min="8967" max="8967" width="18.28515625" style="7" customWidth="1"/>
    <col min="8968" max="8968" width="15" style="7" customWidth="1"/>
    <col min="8969" max="8969" width="77.7109375" style="7" customWidth="1"/>
    <col min="8970" max="8970" width="12.28515625" style="7" customWidth="1"/>
    <col min="8971" max="9214" width="11.28515625" style="7"/>
    <col min="9215" max="9215" width="5.7109375" style="7" customWidth="1"/>
    <col min="9216" max="9216" width="2.28515625" style="7" customWidth="1"/>
    <col min="9217" max="9217" width="87.28515625" style="7" customWidth="1"/>
    <col min="9218" max="9218" width="4.7109375" style="7" customWidth="1"/>
    <col min="9219" max="9219" width="18.7109375" style="7" customWidth="1"/>
    <col min="9220" max="9222" width="19.7109375" style="7" customWidth="1"/>
    <col min="9223" max="9223" width="18.28515625" style="7" customWidth="1"/>
    <col min="9224" max="9224" width="15" style="7" customWidth="1"/>
    <col min="9225" max="9225" width="77.7109375" style="7" customWidth="1"/>
    <col min="9226" max="9226" width="12.28515625" style="7" customWidth="1"/>
    <col min="9227" max="9470" width="11.28515625" style="7"/>
    <col min="9471" max="9471" width="5.7109375" style="7" customWidth="1"/>
    <col min="9472" max="9472" width="2.28515625" style="7" customWidth="1"/>
    <col min="9473" max="9473" width="87.28515625" style="7" customWidth="1"/>
    <col min="9474" max="9474" width="4.7109375" style="7" customWidth="1"/>
    <col min="9475" max="9475" width="18.7109375" style="7" customWidth="1"/>
    <col min="9476" max="9478" width="19.7109375" style="7" customWidth="1"/>
    <col min="9479" max="9479" width="18.28515625" style="7" customWidth="1"/>
    <col min="9480" max="9480" width="15" style="7" customWidth="1"/>
    <col min="9481" max="9481" width="77.7109375" style="7" customWidth="1"/>
    <col min="9482" max="9482" width="12.28515625" style="7" customWidth="1"/>
    <col min="9483" max="9726" width="11.28515625" style="7"/>
    <col min="9727" max="9727" width="5.7109375" style="7" customWidth="1"/>
    <col min="9728" max="9728" width="2.28515625" style="7" customWidth="1"/>
    <col min="9729" max="9729" width="87.28515625" style="7" customWidth="1"/>
    <col min="9730" max="9730" width="4.7109375" style="7" customWidth="1"/>
    <col min="9731" max="9731" width="18.7109375" style="7" customWidth="1"/>
    <col min="9732" max="9734" width="19.7109375" style="7" customWidth="1"/>
    <col min="9735" max="9735" width="18.28515625" style="7" customWidth="1"/>
    <col min="9736" max="9736" width="15" style="7" customWidth="1"/>
    <col min="9737" max="9737" width="77.7109375" style="7" customWidth="1"/>
    <col min="9738" max="9738" width="12.28515625" style="7" customWidth="1"/>
    <col min="9739" max="9982" width="11.28515625" style="7"/>
    <col min="9983" max="9983" width="5.7109375" style="7" customWidth="1"/>
    <col min="9984" max="9984" width="2.28515625" style="7" customWidth="1"/>
    <col min="9985" max="9985" width="87.28515625" style="7" customWidth="1"/>
    <col min="9986" max="9986" width="4.7109375" style="7" customWidth="1"/>
    <col min="9987" max="9987" width="18.7109375" style="7" customWidth="1"/>
    <col min="9988" max="9990" width="19.7109375" style="7" customWidth="1"/>
    <col min="9991" max="9991" width="18.28515625" style="7" customWidth="1"/>
    <col min="9992" max="9992" width="15" style="7" customWidth="1"/>
    <col min="9993" max="9993" width="77.7109375" style="7" customWidth="1"/>
    <col min="9994" max="9994" width="12.28515625" style="7" customWidth="1"/>
    <col min="9995" max="10238" width="11.28515625" style="7"/>
    <col min="10239" max="10239" width="5.7109375" style="7" customWidth="1"/>
    <col min="10240" max="10240" width="2.28515625" style="7" customWidth="1"/>
    <col min="10241" max="10241" width="87.28515625" style="7" customWidth="1"/>
    <col min="10242" max="10242" width="4.7109375" style="7" customWidth="1"/>
    <col min="10243" max="10243" width="18.7109375" style="7" customWidth="1"/>
    <col min="10244" max="10246" width="19.7109375" style="7" customWidth="1"/>
    <col min="10247" max="10247" width="18.28515625" style="7" customWidth="1"/>
    <col min="10248" max="10248" width="15" style="7" customWidth="1"/>
    <col min="10249" max="10249" width="77.7109375" style="7" customWidth="1"/>
    <col min="10250" max="10250" width="12.28515625" style="7" customWidth="1"/>
    <col min="10251" max="10494" width="11.28515625" style="7"/>
    <col min="10495" max="10495" width="5.7109375" style="7" customWidth="1"/>
    <col min="10496" max="10496" width="2.28515625" style="7" customWidth="1"/>
    <col min="10497" max="10497" width="87.28515625" style="7" customWidth="1"/>
    <col min="10498" max="10498" width="4.7109375" style="7" customWidth="1"/>
    <col min="10499" max="10499" width="18.7109375" style="7" customWidth="1"/>
    <col min="10500" max="10502" width="19.7109375" style="7" customWidth="1"/>
    <col min="10503" max="10503" width="18.28515625" style="7" customWidth="1"/>
    <col min="10504" max="10504" width="15" style="7" customWidth="1"/>
    <col min="10505" max="10505" width="77.7109375" style="7" customWidth="1"/>
    <col min="10506" max="10506" width="12.28515625" style="7" customWidth="1"/>
    <col min="10507" max="10750" width="11.28515625" style="7"/>
    <col min="10751" max="10751" width="5.7109375" style="7" customWidth="1"/>
    <col min="10752" max="10752" width="2.28515625" style="7" customWidth="1"/>
    <col min="10753" max="10753" width="87.28515625" style="7" customWidth="1"/>
    <col min="10754" max="10754" width="4.7109375" style="7" customWidth="1"/>
    <col min="10755" max="10755" width="18.7109375" style="7" customWidth="1"/>
    <col min="10756" max="10758" width="19.7109375" style="7" customWidth="1"/>
    <col min="10759" max="10759" width="18.28515625" style="7" customWidth="1"/>
    <col min="10760" max="10760" width="15" style="7" customWidth="1"/>
    <col min="10761" max="10761" width="77.7109375" style="7" customWidth="1"/>
    <col min="10762" max="10762" width="12.28515625" style="7" customWidth="1"/>
    <col min="10763" max="11006" width="11.28515625" style="7"/>
    <col min="11007" max="11007" width="5.7109375" style="7" customWidth="1"/>
    <col min="11008" max="11008" width="2.28515625" style="7" customWidth="1"/>
    <col min="11009" max="11009" width="87.28515625" style="7" customWidth="1"/>
    <col min="11010" max="11010" width="4.7109375" style="7" customWidth="1"/>
    <col min="11011" max="11011" width="18.7109375" style="7" customWidth="1"/>
    <col min="11012" max="11014" width="19.7109375" style="7" customWidth="1"/>
    <col min="11015" max="11015" width="18.28515625" style="7" customWidth="1"/>
    <col min="11016" max="11016" width="15" style="7" customWidth="1"/>
    <col min="11017" max="11017" width="77.7109375" style="7" customWidth="1"/>
    <col min="11018" max="11018" width="12.28515625" style="7" customWidth="1"/>
    <col min="11019" max="11262" width="11.28515625" style="7"/>
    <col min="11263" max="11263" width="5.7109375" style="7" customWidth="1"/>
    <col min="11264" max="11264" width="2.28515625" style="7" customWidth="1"/>
    <col min="11265" max="11265" width="87.28515625" style="7" customWidth="1"/>
    <col min="11266" max="11266" width="4.7109375" style="7" customWidth="1"/>
    <col min="11267" max="11267" width="18.7109375" style="7" customWidth="1"/>
    <col min="11268" max="11270" width="19.7109375" style="7" customWidth="1"/>
    <col min="11271" max="11271" width="18.28515625" style="7" customWidth="1"/>
    <col min="11272" max="11272" width="15" style="7" customWidth="1"/>
    <col min="11273" max="11273" width="77.7109375" style="7" customWidth="1"/>
    <col min="11274" max="11274" width="12.28515625" style="7" customWidth="1"/>
    <col min="11275" max="11518" width="11.28515625" style="7"/>
    <col min="11519" max="11519" width="5.7109375" style="7" customWidth="1"/>
    <col min="11520" max="11520" width="2.28515625" style="7" customWidth="1"/>
    <col min="11521" max="11521" width="87.28515625" style="7" customWidth="1"/>
    <col min="11522" max="11522" width="4.7109375" style="7" customWidth="1"/>
    <col min="11523" max="11523" width="18.7109375" style="7" customWidth="1"/>
    <col min="11524" max="11526" width="19.7109375" style="7" customWidth="1"/>
    <col min="11527" max="11527" width="18.28515625" style="7" customWidth="1"/>
    <col min="11528" max="11528" width="15" style="7" customWidth="1"/>
    <col min="11529" max="11529" width="77.7109375" style="7" customWidth="1"/>
    <col min="11530" max="11530" width="12.28515625" style="7" customWidth="1"/>
    <col min="11531" max="11774" width="11.28515625" style="7"/>
    <col min="11775" max="11775" width="5.7109375" style="7" customWidth="1"/>
    <col min="11776" max="11776" width="2.28515625" style="7" customWidth="1"/>
    <col min="11777" max="11777" width="87.28515625" style="7" customWidth="1"/>
    <col min="11778" max="11778" width="4.7109375" style="7" customWidth="1"/>
    <col min="11779" max="11779" width="18.7109375" style="7" customWidth="1"/>
    <col min="11780" max="11782" width="19.7109375" style="7" customWidth="1"/>
    <col min="11783" max="11783" width="18.28515625" style="7" customWidth="1"/>
    <col min="11784" max="11784" width="15" style="7" customWidth="1"/>
    <col min="11785" max="11785" width="77.7109375" style="7" customWidth="1"/>
    <col min="11786" max="11786" width="12.28515625" style="7" customWidth="1"/>
    <col min="11787" max="12030" width="11.28515625" style="7"/>
    <col min="12031" max="12031" width="5.7109375" style="7" customWidth="1"/>
    <col min="12032" max="12032" width="2.28515625" style="7" customWidth="1"/>
    <col min="12033" max="12033" width="87.28515625" style="7" customWidth="1"/>
    <col min="12034" max="12034" width="4.7109375" style="7" customWidth="1"/>
    <col min="12035" max="12035" width="18.7109375" style="7" customWidth="1"/>
    <col min="12036" max="12038" width="19.7109375" style="7" customWidth="1"/>
    <col min="12039" max="12039" width="18.28515625" style="7" customWidth="1"/>
    <col min="12040" max="12040" width="15" style="7" customWidth="1"/>
    <col min="12041" max="12041" width="77.7109375" style="7" customWidth="1"/>
    <col min="12042" max="12042" width="12.28515625" style="7" customWidth="1"/>
    <col min="12043" max="12286" width="11.28515625" style="7"/>
    <col min="12287" max="12287" width="5.7109375" style="7" customWidth="1"/>
    <col min="12288" max="12288" width="2.28515625" style="7" customWidth="1"/>
    <col min="12289" max="12289" width="87.28515625" style="7" customWidth="1"/>
    <col min="12290" max="12290" width="4.7109375" style="7" customWidth="1"/>
    <col min="12291" max="12291" width="18.7109375" style="7" customWidth="1"/>
    <col min="12292" max="12294" width="19.7109375" style="7" customWidth="1"/>
    <col min="12295" max="12295" width="18.28515625" style="7" customWidth="1"/>
    <col min="12296" max="12296" width="15" style="7" customWidth="1"/>
    <col min="12297" max="12297" width="77.7109375" style="7" customWidth="1"/>
    <col min="12298" max="12298" width="12.28515625" style="7" customWidth="1"/>
    <col min="12299" max="12542" width="11.28515625" style="7"/>
    <col min="12543" max="12543" width="5.7109375" style="7" customWidth="1"/>
    <col min="12544" max="12544" width="2.28515625" style="7" customWidth="1"/>
    <col min="12545" max="12545" width="87.28515625" style="7" customWidth="1"/>
    <col min="12546" max="12546" width="4.7109375" style="7" customWidth="1"/>
    <col min="12547" max="12547" width="18.7109375" style="7" customWidth="1"/>
    <col min="12548" max="12550" width="19.7109375" style="7" customWidth="1"/>
    <col min="12551" max="12551" width="18.28515625" style="7" customWidth="1"/>
    <col min="12552" max="12552" width="15" style="7" customWidth="1"/>
    <col min="12553" max="12553" width="77.7109375" style="7" customWidth="1"/>
    <col min="12554" max="12554" width="12.28515625" style="7" customWidth="1"/>
    <col min="12555" max="12798" width="11.28515625" style="7"/>
    <col min="12799" max="12799" width="5.7109375" style="7" customWidth="1"/>
    <col min="12800" max="12800" width="2.28515625" style="7" customWidth="1"/>
    <col min="12801" max="12801" width="87.28515625" style="7" customWidth="1"/>
    <col min="12802" max="12802" width="4.7109375" style="7" customWidth="1"/>
    <col min="12803" max="12803" width="18.7109375" style="7" customWidth="1"/>
    <col min="12804" max="12806" width="19.7109375" style="7" customWidth="1"/>
    <col min="12807" max="12807" width="18.28515625" style="7" customWidth="1"/>
    <col min="12808" max="12808" width="15" style="7" customWidth="1"/>
    <col min="12809" max="12809" width="77.7109375" style="7" customWidth="1"/>
    <col min="12810" max="12810" width="12.28515625" style="7" customWidth="1"/>
    <col min="12811" max="13054" width="11.28515625" style="7"/>
    <col min="13055" max="13055" width="5.7109375" style="7" customWidth="1"/>
    <col min="13056" max="13056" width="2.28515625" style="7" customWidth="1"/>
    <col min="13057" max="13057" width="87.28515625" style="7" customWidth="1"/>
    <col min="13058" max="13058" width="4.7109375" style="7" customWidth="1"/>
    <col min="13059" max="13059" width="18.7109375" style="7" customWidth="1"/>
    <col min="13060" max="13062" width="19.7109375" style="7" customWidth="1"/>
    <col min="13063" max="13063" width="18.28515625" style="7" customWidth="1"/>
    <col min="13064" max="13064" width="15" style="7" customWidth="1"/>
    <col min="13065" max="13065" width="77.7109375" style="7" customWidth="1"/>
    <col min="13066" max="13066" width="12.28515625" style="7" customWidth="1"/>
    <col min="13067" max="13310" width="11.28515625" style="7"/>
    <col min="13311" max="13311" width="5.7109375" style="7" customWidth="1"/>
    <col min="13312" max="13312" width="2.28515625" style="7" customWidth="1"/>
    <col min="13313" max="13313" width="87.28515625" style="7" customWidth="1"/>
    <col min="13314" max="13314" width="4.7109375" style="7" customWidth="1"/>
    <col min="13315" max="13315" width="18.7109375" style="7" customWidth="1"/>
    <col min="13316" max="13318" width="19.7109375" style="7" customWidth="1"/>
    <col min="13319" max="13319" width="18.28515625" style="7" customWidth="1"/>
    <col min="13320" max="13320" width="15" style="7" customWidth="1"/>
    <col min="13321" max="13321" width="77.7109375" style="7" customWidth="1"/>
    <col min="13322" max="13322" width="12.28515625" style="7" customWidth="1"/>
    <col min="13323" max="13566" width="11.28515625" style="7"/>
    <col min="13567" max="13567" width="5.7109375" style="7" customWidth="1"/>
    <col min="13568" max="13568" width="2.28515625" style="7" customWidth="1"/>
    <col min="13569" max="13569" width="87.28515625" style="7" customWidth="1"/>
    <col min="13570" max="13570" width="4.7109375" style="7" customWidth="1"/>
    <col min="13571" max="13571" width="18.7109375" style="7" customWidth="1"/>
    <col min="13572" max="13574" width="19.7109375" style="7" customWidth="1"/>
    <col min="13575" max="13575" width="18.28515625" style="7" customWidth="1"/>
    <col min="13576" max="13576" width="15" style="7" customWidth="1"/>
    <col min="13577" max="13577" width="77.7109375" style="7" customWidth="1"/>
    <col min="13578" max="13578" width="12.28515625" style="7" customWidth="1"/>
    <col min="13579" max="13822" width="11.28515625" style="7"/>
    <col min="13823" max="13823" width="5.7109375" style="7" customWidth="1"/>
    <col min="13824" max="13824" width="2.28515625" style="7" customWidth="1"/>
    <col min="13825" max="13825" width="87.28515625" style="7" customWidth="1"/>
    <col min="13826" max="13826" width="4.7109375" style="7" customWidth="1"/>
    <col min="13827" max="13827" width="18.7109375" style="7" customWidth="1"/>
    <col min="13828" max="13830" width="19.7109375" style="7" customWidth="1"/>
    <col min="13831" max="13831" width="18.28515625" style="7" customWidth="1"/>
    <col min="13832" max="13832" width="15" style="7" customWidth="1"/>
    <col min="13833" max="13833" width="77.7109375" style="7" customWidth="1"/>
    <col min="13834" max="13834" width="12.28515625" style="7" customWidth="1"/>
    <col min="13835" max="14078" width="11.28515625" style="7"/>
    <col min="14079" max="14079" width="5.7109375" style="7" customWidth="1"/>
    <col min="14080" max="14080" width="2.28515625" style="7" customWidth="1"/>
    <col min="14081" max="14081" width="87.28515625" style="7" customWidth="1"/>
    <col min="14082" max="14082" width="4.7109375" style="7" customWidth="1"/>
    <col min="14083" max="14083" width="18.7109375" style="7" customWidth="1"/>
    <col min="14084" max="14086" width="19.7109375" style="7" customWidth="1"/>
    <col min="14087" max="14087" width="18.28515625" style="7" customWidth="1"/>
    <col min="14088" max="14088" width="15" style="7" customWidth="1"/>
    <col min="14089" max="14089" width="77.7109375" style="7" customWidth="1"/>
    <col min="14090" max="14090" width="12.28515625" style="7" customWidth="1"/>
    <col min="14091" max="14334" width="11.28515625" style="7"/>
    <col min="14335" max="14335" width="5.7109375" style="7" customWidth="1"/>
    <col min="14336" max="14336" width="2.28515625" style="7" customWidth="1"/>
    <col min="14337" max="14337" width="87.28515625" style="7" customWidth="1"/>
    <col min="14338" max="14338" width="4.7109375" style="7" customWidth="1"/>
    <col min="14339" max="14339" width="18.7109375" style="7" customWidth="1"/>
    <col min="14340" max="14342" width="19.7109375" style="7" customWidth="1"/>
    <col min="14343" max="14343" width="18.28515625" style="7" customWidth="1"/>
    <col min="14344" max="14344" width="15" style="7" customWidth="1"/>
    <col min="14345" max="14345" width="77.7109375" style="7" customWidth="1"/>
    <col min="14346" max="14346" width="12.28515625" style="7" customWidth="1"/>
    <col min="14347" max="14590" width="11.28515625" style="7"/>
    <col min="14591" max="14591" width="5.7109375" style="7" customWidth="1"/>
    <col min="14592" max="14592" width="2.28515625" style="7" customWidth="1"/>
    <col min="14593" max="14593" width="87.28515625" style="7" customWidth="1"/>
    <col min="14594" max="14594" width="4.7109375" style="7" customWidth="1"/>
    <col min="14595" max="14595" width="18.7109375" style="7" customWidth="1"/>
    <col min="14596" max="14598" width="19.7109375" style="7" customWidth="1"/>
    <col min="14599" max="14599" width="18.28515625" style="7" customWidth="1"/>
    <col min="14600" max="14600" width="15" style="7" customWidth="1"/>
    <col min="14601" max="14601" width="77.7109375" style="7" customWidth="1"/>
    <col min="14602" max="14602" width="12.28515625" style="7" customWidth="1"/>
    <col min="14603" max="14846" width="11.28515625" style="7"/>
    <col min="14847" max="14847" width="5.7109375" style="7" customWidth="1"/>
    <col min="14848" max="14848" width="2.28515625" style="7" customWidth="1"/>
    <col min="14849" max="14849" width="87.28515625" style="7" customWidth="1"/>
    <col min="14850" max="14850" width="4.7109375" style="7" customWidth="1"/>
    <col min="14851" max="14851" width="18.7109375" style="7" customWidth="1"/>
    <col min="14852" max="14854" width="19.7109375" style="7" customWidth="1"/>
    <col min="14855" max="14855" width="18.28515625" style="7" customWidth="1"/>
    <col min="14856" max="14856" width="15" style="7" customWidth="1"/>
    <col min="14857" max="14857" width="77.7109375" style="7" customWidth="1"/>
    <col min="14858" max="14858" width="12.28515625" style="7" customWidth="1"/>
    <col min="14859" max="15102" width="11.28515625" style="7"/>
    <col min="15103" max="15103" width="5.7109375" style="7" customWidth="1"/>
    <col min="15104" max="15104" width="2.28515625" style="7" customWidth="1"/>
    <col min="15105" max="15105" width="87.28515625" style="7" customWidth="1"/>
    <col min="15106" max="15106" width="4.7109375" style="7" customWidth="1"/>
    <col min="15107" max="15107" width="18.7109375" style="7" customWidth="1"/>
    <col min="15108" max="15110" width="19.7109375" style="7" customWidth="1"/>
    <col min="15111" max="15111" width="18.28515625" style="7" customWidth="1"/>
    <col min="15112" max="15112" width="15" style="7" customWidth="1"/>
    <col min="15113" max="15113" width="77.7109375" style="7" customWidth="1"/>
    <col min="15114" max="15114" width="12.28515625" style="7" customWidth="1"/>
    <col min="15115" max="15358" width="11.28515625" style="7"/>
    <col min="15359" max="15359" width="5.7109375" style="7" customWidth="1"/>
    <col min="15360" max="15360" width="2.28515625" style="7" customWidth="1"/>
    <col min="15361" max="15361" width="87.28515625" style="7" customWidth="1"/>
    <col min="15362" max="15362" width="4.7109375" style="7" customWidth="1"/>
    <col min="15363" max="15363" width="18.7109375" style="7" customWidth="1"/>
    <col min="15364" max="15366" width="19.7109375" style="7" customWidth="1"/>
    <col min="15367" max="15367" width="18.28515625" style="7" customWidth="1"/>
    <col min="15368" max="15368" width="15" style="7" customWidth="1"/>
    <col min="15369" max="15369" width="77.7109375" style="7" customWidth="1"/>
    <col min="15370" max="15370" width="12.28515625" style="7" customWidth="1"/>
    <col min="15371" max="15614" width="11.28515625" style="7"/>
    <col min="15615" max="15615" width="5.7109375" style="7" customWidth="1"/>
    <col min="15616" max="15616" width="2.28515625" style="7" customWidth="1"/>
    <col min="15617" max="15617" width="87.28515625" style="7" customWidth="1"/>
    <col min="15618" max="15618" width="4.7109375" style="7" customWidth="1"/>
    <col min="15619" max="15619" width="18.7109375" style="7" customWidth="1"/>
    <col min="15620" max="15622" width="19.7109375" style="7" customWidth="1"/>
    <col min="15623" max="15623" width="18.28515625" style="7" customWidth="1"/>
    <col min="15624" max="15624" width="15" style="7" customWidth="1"/>
    <col min="15625" max="15625" width="77.7109375" style="7" customWidth="1"/>
    <col min="15626" max="15626" width="12.28515625" style="7" customWidth="1"/>
    <col min="15627" max="15870" width="11.28515625" style="7"/>
    <col min="15871" max="15871" width="5.7109375" style="7" customWidth="1"/>
    <col min="15872" max="15872" width="2.28515625" style="7" customWidth="1"/>
    <col min="15873" max="15873" width="87.28515625" style="7" customWidth="1"/>
    <col min="15874" max="15874" width="4.7109375" style="7" customWidth="1"/>
    <col min="15875" max="15875" width="18.7109375" style="7" customWidth="1"/>
    <col min="15876" max="15878" width="19.7109375" style="7" customWidth="1"/>
    <col min="15879" max="15879" width="18.28515625" style="7" customWidth="1"/>
    <col min="15880" max="15880" width="15" style="7" customWidth="1"/>
    <col min="15881" max="15881" width="77.7109375" style="7" customWidth="1"/>
    <col min="15882" max="15882" width="12.28515625" style="7" customWidth="1"/>
    <col min="15883" max="16126" width="11.28515625" style="7"/>
    <col min="16127" max="16127" width="5.7109375" style="7" customWidth="1"/>
    <col min="16128" max="16128" width="2.28515625" style="7" customWidth="1"/>
    <col min="16129" max="16129" width="87.28515625" style="7" customWidth="1"/>
    <col min="16130" max="16130" width="4.7109375" style="7" customWidth="1"/>
    <col min="16131" max="16131" width="18.7109375" style="7" customWidth="1"/>
    <col min="16132" max="16134" width="19.7109375" style="7" customWidth="1"/>
    <col min="16135" max="16135" width="18.28515625" style="7" customWidth="1"/>
    <col min="16136" max="16136" width="15" style="7" customWidth="1"/>
    <col min="16137" max="16137" width="77.7109375" style="7" customWidth="1"/>
    <col min="16138" max="16138" width="12.28515625" style="7" customWidth="1"/>
    <col min="16139" max="16384" width="11.28515625" style="7"/>
  </cols>
  <sheetData>
    <row r="1" spans="1:9" ht="15.75">
      <c r="A1" s="1"/>
      <c r="B1" s="2"/>
      <c r="C1" s="3"/>
      <c r="D1" s="4"/>
      <c r="E1" s="4"/>
      <c r="F1" s="2"/>
      <c r="G1" s="2"/>
      <c r="H1" s="5"/>
      <c r="I1" s="6" t="s">
        <v>0</v>
      </c>
    </row>
    <row r="2" spans="1:9" ht="18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>
      <c r="A3" s="1"/>
      <c r="B3" s="2"/>
      <c r="C3" s="9"/>
      <c r="D3" s="10"/>
      <c r="E3" s="10"/>
      <c r="F3" s="9"/>
      <c r="G3" s="9"/>
    </row>
    <row r="4" spans="1:9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9">
      <c r="A5" s="1"/>
      <c r="B5" s="2"/>
      <c r="C5" s="13"/>
      <c r="D5" s="14"/>
      <c r="E5" s="14"/>
      <c r="F5" s="15"/>
      <c r="G5" s="15"/>
      <c r="H5" s="5"/>
    </row>
    <row r="6" spans="1:9">
      <c r="A6" s="16"/>
      <c r="B6" s="17"/>
      <c r="C6" s="18"/>
      <c r="D6" s="19"/>
      <c r="E6" s="19"/>
      <c r="F6" s="18"/>
      <c r="G6" s="18"/>
      <c r="H6" s="5"/>
    </row>
    <row r="7" spans="1:9" ht="50.25" customHeight="1">
      <c r="A7" s="16" t="s">
        <v>3</v>
      </c>
      <c r="B7" s="17"/>
      <c r="D7" s="17"/>
      <c r="E7" s="20" t="s">
        <v>4</v>
      </c>
      <c r="F7" s="20" t="s">
        <v>5</v>
      </c>
      <c r="G7" s="20" t="s">
        <v>6</v>
      </c>
      <c r="H7" s="21" t="s">
        <v>7</v>
      </c>
      <c r="I7" s="22" t="s">
        <v>8</v>
      </c>
    </row>
    <row r="8" spans="1:9" ht="15.75" thickBot="1">
      <c r="A8" s="23" t="s">
        <v>9</v>
      </c>
      <c r="B8" s="17"/>
      <c r="C8" s="18"/>
      <c r="D8" s="17"/>
      <c r="E8" s="17"/>
      <c r="G8" s="18"/>
      <c r="H8" s="5"/>
    </row>
    <row r="9" spans="1:9">
      <c r="A9" s="16">
        <v>1</v>
      </c>
      <c r="B9" s="17"/>
      <c r="C9" s="24" t="s">
        <v>10</v>
      </c>
      <c r="D9" s="25"/>
      <c r="E9" s="26">
        <f>ROUND('[1]Data 2024P'!L11,2)</f>
        <v>280916771.83999997</v>
      </c>
      <c r="F9" s="26">
        <f>ROUND('[1]Data 2022A'!L11,2)</f>
        <v>272427019.27999997</v>
      </c>
      <c r="G9" s="26">
        <f>E9-F9</f>
        <v>8489752.5600000024</v>
      </c>
      <c r="H9" s="27">
        <f>(E9/F9)-1</f>
        <v>3.1163401421920867E-2</v>
      </c>
      <c r="I9" s="28"/>
    </row>
    <row r="10" spans="1:9">
      <c r="A10" s="16"/>
      <c r="B10" s="17"/>
      <c r="C10" s="24"/>
      <c r="D10" s="25"/>
      <c r="E10" s="26"/>
      <c r="F10" s="26"/>
      <c r="G10" s="26"/>
      <c r="H10" s="27"/>
      <c r="I10" s="28"/>
    </row>
    <row r="11" spans="1:9">
      <c r="A11" s="16"/>
      <c r="B11" s="17"/>
      <c r="C11" s="24"/>
      <c r="D11" s="25"/>
      <c r="E11" s="26"/>
      <c r="F11" s="26"/>
      <c r="G11" s="26"/>
      <c r="H11" s="27"/>
      <c r="I11" s="28"/>
    </row>
    <row r="12" spans="1:9">
      <c r="A12" s="16"/>
      <c r="B12" s="17"/>
      <c r="C12" s="24"/>
      <c r="D12" s="25"/>
      <c r="E12" s="26"/>
      <c r="F12" s="26"/>
      <c r="G12" s="26"/>
      <c r="H12" s="27"/>
      <c r="I12" s="28"/>
    </row>
    <row r="13" spans="1:9">
      <c r="A13" s="16"/>
      <c r="B13" s="17"/>
      <c r="C13" s="24"/>
      <c r="D13" s="25"/>
      <c r="E13" s="26"/>
      <c r="F13" s="26"/>
      <c r="G13" s="26"/>
      <c r="H13" s="27"/>
    </row>
    <row r="14" spans="1:9">
      <c r="A14" s="16">
        <f>A9+1</f>
        <v>2</v>
      </c>
      <c r="B14" s="17"/>
      <c r="C14" s="29" t="s">
        <v>11</v>
      </c>
      <c r="D14" s="30" t="s">
        <v>12</v>
      </c>
      <c r="E14" s="26">
        <f>ROUND('[1]Data 2024P'!L16,2)</f>
        <v>19346012.559999999</v>
      </c>
      <c r="F14" s="26">
        <f>ROUND('[1]Data 2022A'!L16,2)</f>
        <v>19367948.489999998</v>
      </c>
      <c r="G14" s="26">
        <f>E14-F14</f>
        <v>-21935.929999999702</v>
      </c>
      <c r="H14" s="27">
        <f>(E14/F14)-1</f>
        <v>-1.132589236868653E-3</v>
      </c>
      <c r="I14" s="31"/>
    </row>
    <row r="15" spans="1:9">
      <c r="A15" s="16"/>
      <c r="B15" s="17"/>
      <c r="C15" s="29"/>
      <c r="D15" s="30"/>
      <c r="E15" s="26"/>
      <c r="F15" s="26"/>
      <c r="G15" s="26"/>
      <c r="H15" s="27"/>
      <c r="I15" s="31"/>
    </row>
    <row r="16" spans="1:9">
      <c r="A16" s="16">
        <f>A14+1</f>
        <v>3</v>
      </c>
      <c r="B16" s="17"/>
      <c r="C16" s="24" t="s">
        <v>13</v>
      </c>
      <c r="E16" s="26">
        <f>ROUND('[1]Data 2024P'!L18,2)</f>
        <v>261570759.28</v>
      </c>
      <c r="F16" s="26">
        <f>ROUND('[1]Data 2022A'!L18,2)</f>
        <v>253059070.78999999</v>
      </c>
      <c r="G16" s="26">
        <f>E16-F16</f>
        <v>8511688.4900000095</v>
      </c>
      <c r="H16" s="27">
        <f>(E16/F16)-1</f>
        <v>3.3635184320515377E-2</v>
      </c>
    </row>
    <row r="17" spans="1:10">
      <c r="A17" s="16"/>
      <c r="B17" s="17"/>
      <c r="C17" s="24"/>
      <c r="E17" s="26"/>
      <c r="F17" s="26"/>
      <c r="G17" s="26"/>
      <c r="H17" s="27"/>
      <c r="I17" s="33"/>
    </row>
    <row r="18" spans="1:10" ht="30">
      <c r="A18" s="34">
        <f>A16+1</f>
        <v>4</v>
      </c>
      <c r="B18" s="35"/>
      <c r="C18" s="36" t="s">
        <v>14</v>
      </c>
      <c r="D18" s="37"/>
      <c r="E18" s="26">
        <f>ROUND('[1]Data 2024P'!L20,2)</f>
        <v>153835664.66999999</v>
      </c>
      <c r="F18" s="26">
        <f>ROUND('[1]Data 2022A'!L20,2)</f>
        <v>156257315.81999999</v>
      </c>
      <c r="G18" s="26">
        <f>E18-F18</f>
        <v>-2421651.150000006</v>
      </c>
      <c r="H18" s="27">
        <f>(E18/F18)-1</f>
        <v>-1.5497841731708872E-2</v>
      </c>
      <c r="I18" s="28" t="s">
        <v>15</v>
      </c>
      <c r="J18" s="33"/>
    </row>
    <row r="19" spans="1:10">
      <c r="A19" s="16">
        <f>A18+1</f>
        <v>5</v>
      </c>
      <c r="B19" s="17"/>
      <c r="C19" s="24" t="s">
        <v>16</v>
      </c>
      <c r="E19" s="26">
        <f>ROUND('[1]Data 2024P'!L21,2)</f>
        <v>4881629.6900000004</v>
      </c>
      <c r="F19" s="26">
        <f>ROUND('[1]Data 2022A'!L21,2)</f>
        <v>0</v>
      </c>
      <c r="G19" s="26">
        <f>E19-F19</f>
        <v>4881629.6900000004</v>
      </c>
      <c r="H19" s="27"/>
      <c r="I19" s="33"/>
    </row>
    <row r="20" spans="1:10">
      <c r="A20" s="16"/>
      <c r="B20" s="17"/>
      <c r="C20" s="38"/>
      <c r="E20" s="26"/>
      <c r="F20" s="26"/>
      <c r="G20" s="26"/>
      <c r="H20" s="27"/>
    </row>
    <row r="21" spans="1:10">
      <c r="A21" s="16">
        <f>A19+1</f>
        <v>6</v>
      </c>
      <c r="B21" s="17"/>
      <c r="C21" s="24" t="s">
        <v>17</v>
      </c>
      <c r="E21" s="26">
        <f>ROUND('[1]Data 2024P'!L23,2)</f>
        <v>-638105.74</v>
      </c>
      <c r="F21" s="26">
        <f>ROUND('[1]Data 2022A'!L23,2)</f>
        <v>0</v>
      </c>
      <c r="G21" s="26">
        <f>E21-F21</f>
        <v>-638105.74</v>
      </c>
      <c r="H21" s="27"/>
    </row>
    <row r="22" spans="1:10">
      <c r="A22" s="16"/>
      <c r="B22" s="17"/>
      <c r="C22" s="38"/>
      <c r="E22" s="26"/>
      <c r="F22" s="26"/>
      <c r="G22" s="26"/>
      <c r="H22" s="27"/>
    </row>
    <row r="23" spans="1:10">
      <c r="A23" s="39">
        <f>A21+1</f>
        <v>7</v>
      </c>
      <c r="B23" s="17"/>
      <c r="C23" s="24" t="s">
        <v>18</v>
      </c>
      <c r="E23" s="26">
        <f>ROUND('[1]Data 2024P'!L25,2)</f>
        <v>0</v>
      </c>
      <c r="F23" s="26">
        <f>ROUND('[1]Data 2022A'!L25,2)</f>
        <v>0</v>
      </c>
      <c r="G23" s="26">
        <f t="shared" ref="G23" si="0">F23-E23</f>
        <v>0</v>
      </c>
      <c r="H23" s="27"/>
    </row>
    <row r="24" spans="1:10">
      <c r="A24" s="16"/>
      <c r="B24" s="17"/>
      <c r="C24" s="38"/>
      <c r="E24" s="26"/>
      <c r="F24" s="26"/>
      <c r="G24" s="26"/>
      <c r="H24" s="27"/>
    </row>
    <row r="25" spans="1:10" ht="30">
      <c r="A25" s="34">
        <f>A23+1</f>
        <v>8</v>
      </c>
      <c r="B25" s="17"/>
      <c r="C25" s="24" t="s">
        <v>19</v>
      </c>
      <c r="E25" s="26">
        <f>ROUND('[1]Data 2024P'!L27,2)</f>
        <v>103491570.67</v>
      </c>
      <c r="F25" s="26">
        <f>ROUND('[1]Data 2022A'!L27,2)</f>
        <v>96801754.969999999</v>
      </c>
      <c r="G25" s="26">
        <f>E25-F25</f>
        <v>6689815.700000003</v>
      </c>
      <c r="H25" s="27">
        <f>(E25/F25)-1</f>
        <v>6.9108413396774315E-2</v>
      </c>
      <c r="I25" s="28"/>
    </row>
    <row r="26" spans="1:10">
      <c r="A26" s="16"/>
      <c r="B26" s="17"/>
      <c r="C26" s="38"/>
      <c r="E26" s="26"/>
      <c r="F26" s="26"/>
      <c r="G26" s="26"/>
      <c r="H26" s="27"/>
    </row>
    <row r="27" spans="1:10">
      <c r="A27" s="16"/>
      <c r="B27" s="17"/>
      <c r="C27" s="38"/>
      <c r="E27" s="40"/>
      <c r="F27" s="40"/>
      <c r="G27" s="41"/>
      <c r="H27" s="27"/>
    </row>
    <row r="28" spans="1:10">
      <c r="A28" s="16"/>
      <c r="B28" s="17"/>
      <c r="C28" s="24"/>
      <c r="E28" s="40"/>
      <c r="F28" s="40"/>
      <c r="G28" s="41"/>
      <c r="H28" s="27"/>
    </row>
    <row r="29" spans="1:10">
      <c r="A29" s="16">
        <f>A25+1</f>
        <v>9</v>
      </c>
      <c r="B29" s="17"/>
      <c r="C29" s="24" t="s">
        <v>20</v>
      </c>
      <c r="D29" s="17"/>
      <c r="E29" s="40"/>
      <c r="F29" s="40"/>
      <c r="G29" s="41"/>
      <c r="H29" s="5"/>
    </row>
    <row r="30" spans="1:10">
      <c r="A30" s="16">
        <f>A29+1</f>
        <v>10</v>
      </c>
      <c r="B30" s="17"/>
      <c r="C30" s="29" t="s">
        <v>21</v>
      </c>
      <c r="D30" s="17"/>
      <c r="E30" s="42">
        <f>'[1]Data 2024P'!L32</f>
        <v>0.1181314919806673</v>
      </c>
      <c r="F30" s="42">
        <f>'[1]Data 2022A'!L32</f>
        <v>0.11738796959896777</v>
      </c>
      <c r="G30" s="43">
        <f>E30-F30</f>
        <v>7.4352238169952956E-4</v>
      </c>
      <c r="H30" s="27">
        <f>(E30/F30)-1</f>
        <v>6.3338891049877777E-3</v>
      </c>
    </row>
    <row r="31" spans="1:10">
      <c r="A31" s="16">
        <f>A30+1</f>
        <v>11</v>
      </c>
      <c r="B31" s="17"/>
      <c r="C31" s="29" t="s">
        <v>22</v>
      </c>
      <c r="D31" s="17"/>
      <c r="E31" s="42">
        <f>'[1]Data 2024P'!L33</f>
        <v>9.8442909983889413E-3</v>
      </c>
      <c r="F31" s="42">
        <f>'[1]Data 2022A'!L33</f>
        <v>9.7823307999139811E-3</v>
      </c>
      <c r="G31" s="43">
        <f>E31-F31</f>
        <v>6.1960198474960218E-5</v>
      </c>
      <c r="H31" s="27">
        <f>(E31/F31)-1</f>
        <v>6.3338891049875556E-3</v>
      </c>
    </row>
    <row r="32" spans="1:10">
      <c r="A32" s="16"/>
      <c r="B32" s="17"/>
      <c r="C32" s="29"/>
      <c r="D32" s="17"/>
      <c r="E32" s="42"/>
      <c r="F32" s="42"/>
      <c r="G32" s="44"/>
      <c r="H32" s="27"/>
    </row>
    <row r="33" spans="1:9" ht="30">
      <c r="A33" s="16">
        <f>A31+1</f>
        <v>12</v>
      </c>
      <c r="B33" s="17"/>
      <c r="C33" s="24" t="s">
        <v>23</v>
      </c>
      <c r="D33" s="17"/>
      <c r="E33" s="42"/>
      <c r="F33" s="42"/>
      <c r="G33" s="44"/>
      <c r="H33" s="27"/>
    </row>
    <row r="34" spans="1:9">
      <c r="A34" s="16">
        <f>A33+1</f>
        <v>13</v>
      </c>
      <c r="B34" s="17"/>
      <c r="C34" s="29" t="s">
        <v>21</v>
      </c>
      <c r="D34" s="17"/>
      <c r="E34" s="42">
        <f>'[1]Data 2024P'!L36</f>
        <v>9.1020912291203154E-2</v>
      </c>
      <c r="F34" s="42">
        <f>'[1]Data 2022A'!L36</f>
        <v>8.9600680321141352E-2</v>
      </c>
      <c r="G34" s="43">
        <f>E34-F34</f>
        <v>1.4202319700618027E-3</v>
      </c>
      <c r="H34" s="27">
        <f>(E34/F34)-1</f>
        <v>1.5850682885124145E-2</v>
      </c>
    </row>
    <row r="35" spans="1:9">
      <c r="A35" s="16"/>
      <c r="B35" s="17"/>
      <c r="C35" s="29"/>
      <c r="D35" s="17"/>
      <c r="E35" s="42"/>
      <c r="F35" s="42"/>
      <c r="G35" s="44"/>
      <c r="H35" s="27"/>
    </row>
    <row r="36" spans="1:9" ht="30">
      <c r="A36" s="16">
        <f>A34+1</f>
        <v>14</v>
      </c>
      <c r="B36" s="17"/>
      <c r="C36" s="24" t="s">
        <v>24</v>
      </c>
      <c r="D36" s="17"/>
      <c r="E36" s="42"/>
      <c r="F36" s="42"/>
      <c r="G36" s="44"/>
      <c r="H36" s="27"/>
    </row>
    <row r="37" spans="1:9">
      <c r="A37" s="16">
        <f>A36+1</f>
        <v>15</v>
      </c>
      <c r="B37" s="17"/>
      <c r="C37" s="29" t="s">
        <v>21</v>
      </c>
      <c r="D37" s="17"/>
      <c r="E37" s="42">
        <f>'[1]Data 2024P'!L39</f>
        <v>1.5434664529557591E-2</v>
      </c>
      <c r="F37" s="42">
        <f>'[1]Data 2022A'!L39</f>
        <v>1.6188125174518057E-2</v>
      </c>
      <c r="G37" s="43">
        <f>E37-F37</f>
        <v>-7.5346064496046618E-4</v>
      </c>
      <c r="H37" s="27">
        <f>(E37/F37)-1</f>
        <v>-4.6544033780174798E-2</v>
      </c>
    </row>
    <row r="38" spans="1:9">
      <c r="A38" s="16"/>
      <c r="B38" s="17"/>
      <c r="C38" s="2"/>
      <c r="D38" s="45"/>
      <c r="E38" s="45"/>
      <c r="F38" s="2"/>
      <c r="G38" s="2"/>
      <c r="H38" s="5"/>
    </row>
    <row r="39" spans="1:9">
      <c r="A39" s="16"/>
      <c r="B39" s="17"/>
      <c r="C39" s="9"/>
      <c r="D39" s="45"/>
      <c r="E39" s="45"/>
      <c r="F39" s="2"/>
      <c r="G39" s="2"/>
      <c r="H39" s="5"/>
    </row>
    <row r="40" spans="1:9">
      <c r="A40" s="16"/>
      <c r="B40" s="17"/>
      <c r="C40" s="9"/>
      <c r="D40" s="45"/>
      <c r="E40" s="45"/>
      <c r="F40" s="2"/>
      <c r="G40" s="2"/>
      <c r="H40" s="5"/>
    </row>
    <row r="41" spans="1:9">
      <c r="A41" s="16"/>
      <c r="B41" s="17"/>
      <c r="C41" s="9"/>
      <c r="D41" s="45"/>
      <c r="E41" s="45"/>
      <c r="F41" s="2"/>
      <c r="G41" s="2"/>
      <c r="H41" s="5"/>
    </row>
    <row r="42" spans="1:9">
      <c r="A42" s="16"/>
      <c r="B42" s="17"/>
      <c r="C42" s="9"/>
      <c r="D42" s="45"/>
      <c r="E42" s="45"/>
      <c r="F42" s="2"/>
      <c r="G42" s="2"/>
      <c r="H42" s="5"/>
    </row>
    <row r="43" spans="1:9">
      <c r="A43" s="16"/>
      <c r="B43" s="17"/>
      <c r="C43" s="9"/>
      <c r="D43" s="45"/>
      <c r="E43" s="45"/>
      <c r="F43" s="2"/>
      <c r="G43" s="2"/>
      <c r="H43" s="5"/>
    </row>
    <row r="44" spans="1:9" ht="15.75">
      <c r="A44" s="1"/>
      <c r="B44" s="2"/>
      <c r="C44" s="46"/>
      <c r="D44" s="4"/>
      <c r="E44" s="4"/>
      <c r="F44" s="2"/>
      <c r="G44" s="2"/>
      <c r="H44" s="5"/>
    </row>
    <row r="45" spans="1:9">
      <c r="A45" s="1"/>
      <c r="B45" s="2"/>
      <c r="C45" s="18"/>
      <c r="D45" s="17"/>
      <c r="E45" s="17"/>
      <c r="F45" s="18"/>
      <c r="G45" s="18"/>
      <c r="H45" s="5"/>
    </row>
    <row r="46" spans="1:9">
      <c r="A46" s="1"/>
      <c r="B46" s="2"/>
      <c r="C46" s="18"/>
      <c r="D46" s="10"/>
      <c r="E46" s="10"/>
      <c r="F46" s="18"/>
      <c r="G46" s="18"/>
      <c r="H46" s="5"/>
    </row>
    <row r="47" spans="1:9" ht="15.75">
      <c r="A47" s="1"/>
      <c r="B47" s="2"/>
      <c r="C47" s="3"/>
      <c r="D47" s="4"/>
      <c r="E47" s="4"/>
      <c r="F47" s="2"/>
      <c r="G47" s="2"/>
      <c r="H47" s="5"/>
      <c r="I47" s="6" t="s">
        <v>25</v>
      </c>
    </row>
    <row r="48" spans="1:9" ht="18">
      <c r="A48" s="8" t="s">
        <v>1</v>
      </c>
      <c r="B48" s="8"/>
      <c r="C48" s="8"/>
      <c r="D48" s="8"/>
      <c r="E48" s="8"/>
      <c r="F48" s="8"/>
      <c r="G48" s="8"/>
      <c r="H48" s="8"/>
      <c r="I48" s="8"/>
    </row>
    <row r="49" spans="1:14">
      <c r="A49" s="1"/>
      <c r="B49" s="2"/>
      <c r="C49" s="9"/>
      <c r="D49" s="10"/>
      <c r="E49" s="10"/>
      <c r="F49" s="9"/>
      <c r="G49" s="9"/>
    </row>
    <row r="50" spans="1:14">
      <c r="A50" s="12" t="str">
        <f>A4</f>
        <v>Comparison - 2024 Projected Data to 2022 Actual Data</v>
      </c>
      <c r="B50" s="12"/>
      <c r="C50" s="12"/>
      <c r="D50" s="12"/>
      <c r="E50" s="12"/>
      <c r="F50" s="12"/>
      <c r="G50" s="12"/>
      <c r="H50" s="12"/>
      <c r="I50" s="12"/>
    </row>
    <row r="51" spans="1:14">
      <c r="A51" s="1"/>
      <c r="B51" s="2"/>
      <c r="C51" s="18"/>
      <c r="D51" s="25"/>
      <c r="E51" s="25"/>
      <c r="F51" s="25"/>
      <c r="G51" s="25"/>
      <c r="H51" s="5"/>
    </row>
    <row r="52" spans="1:14">
      <c r="A52" s="47"/>
      <c r="B52" s="17"/>
      <c r="C52" s="18"/>
      <c r="D52" s="25"/>
      <c r="E52" s="25"/>
      <c r="F52" s="48"/>
      <c r="G52" s="48"/>
      <c r="H52" s="5"/>
    </row>
    <row r="53" spans="1:14" ht="31.5">
      <c r="A53" s="7"/>
      <c r="B53" s="17"/>
      <c r="C53" s="49" t="s">
        <v>26</v>
      </c>
      <c r="D53" s="49"/>
      <c r="E53" s="20" t="str">
        <f>E7</f>
        <v xml:space="preserve">2024 Projected Data </v>
      </c>
      <c r="F53" s="20" t="str">
        <f>F7</f>
        <v>2022 Actual Data</v>
      </c>
      <c r="G53" s="20" t="str">
        <f>G7</f>
        <v>Dollar Difference</v>
      </c>
      <c r="H53" s="21" t="s">
        <v>7</v>
      </c>
      <c r="I53" s="22" t="s">
        <v>8</v>
      </c>
    </row>
    <row r="54" spans="1:14">
      <c r="A54" s="16" t="str">
        <f>A7</f>
        <v>Line</v>
      </c>
      <c r="B54" s="17"/>
      <c r="C54" s="18"/>
      <c r="D54" s="50"/>
      <c r="E54" s="50"/>
      <c r="G54" s="48"/>
      <c r="H54" s="5"/>
    </row>
    <row r="55" spans="1:14" ht="15.75" thickBot="1">
      <c r="A55" s="23" t="str">
        <f>A8</f>
        <v>No.</v>
      </c>
      <c r="B55" s="17"/>
      <c r="D55" s="25"/>
      <c r="E55" s="25"/>
      <c r="G55" s="48"/>
      <c r="H55" s="51"/>
    </row>
    <row r="56" spans="1:14">
      <c r="A56" s="16">
        <f>+A37+1</f>
        <v>16</v>
      </c>
      <c r="B56" s="17"/>
      <c r="C56" s="18" t="s">
        <v>27</v>
      </c>
      <c r="D56" s="25"/>
      <c r="E56" s="25"/>
      <c r="G56" s="48"/>
      <c r="H56" s="5"/>
      <c r="I56" s="113"/>
    </row>
    <row r="57" spans="1:14">
      <c r="A57" s="47">
        <f>+A56+1</f>
        <v>17</v>
      </c>
      <c r="B57" s="52"/>
      <c r="C57" s="118" t="s">
        <v>28</v>
      </c>
      <c r="D57" s="119" t="s">
        <v>29</v>
      </c>
      <c r="E57" s="120">
        <f>'[1]Data 2024P'!L62</f>
        <v>3074175566.3180923</v>
      </c>
      <c r="F57" s="120">
        <f>'[1]Data 2022A'!L62</f>
        <v>2915436420.4869232</v>
      </c>
      <c r="G57" s="120">
        <f>E57-F57</f>
        <v>158739145.83116913</v>
      </c>
      <c r="H57" s="57">
        <f>(E57/F57)-1</f>
        <v>5.4447816016737871E-2</v>
      </c>
      <c r="I57" s="113"/>
    </row>
    <row r="58" spans="1:14">
      <c r="A58" s="47">
        <f>+A57+1</f>
        <v>18</v>
      </c>
      <c r="B58" s="52"/>
      <c r="C58" s="121" t="s">
        <v>30</v>
      </c>
      <c r="D58" s="122" t="s">
        <v>31</v>
      </c>
      <c r="E58" s="120">
        <f>'[1]Data 2024P'!L64</f>
        <v>53673782.164098978</v>
      </c>
      <c r="F58" s="120">
        <f>'[1]Data 2022A'!L64</f>
        <v>45844111.974020928</v>
      </c>
      <c r="G58" s="120">
        <f t="shared" ref="G58:G60" si="1">E58-F58</f>
        <v>7829670.1900780499</v>
      </c>
      <c r="H58" s="57">
        <f>(E58/F58)-1</f>
        <v>0.170789003275164</v>
      </c>
      <c r="I58" s="114"/>
    </row>
    <row r="59" spans="1:14" ht="15.75" thickBot="1">
      <c r="A59" s="47">
        <f>+A58+1</f>
        <v>19</v>
      </c>
      <c r="B59" s="52"/>
      <c r="C59" s="121" t="s">
        <v>32</v>
      </c>
      <c r="D59" s="122" t="s">
        <v>31</v>
      </c>
      <c r="E59" s="123">
        <f>'[1]Data 2024P'!L65</f>
        <v>45306250.00091701</v>
      </c>
      <c r="F59" s="123">
        <f>'[1]Data 2022A'!L65</f>
        <v>27456846.951639999</v>
      </c>
      <c r="G59" s="123">
        <f t="shared" si="1"/>
        <v>17849403.049277011</v>
      </c>
      <c r="H59" s="86">
        <f>(E59/F59)-1</f>
        <v>0.65008932310091283</v>
      </c>
      <c r="I59" s="113" t="s">
        <v>33</v>
      </c>
      <c r="J59" s="55"/>
      <c r="K59" s="55"/>
      <c r="L59" s="33"/>
      <c r="M59" s="33"/>
      <c r="N59" s="33"/>
    </row>
    <row r="60" spans="1:14">
      <c r="A60" s="47">
        <f>+A59+1</f>
        <v>20</v>
      </c>
      <c r="B60" s="52"/>
      <c r="C60" s="121" t="s">
        <v>34</v>
      </c>
      <c r="D60" s="124"/>
      <c r="E60" s="120">
        <f>'[1]Data 2024P'!L66</f>
        <v>3173155598.483108</v>
      </c>
      <c r="F60" s="120">
        <f>'[1]Data 2022A'!L66</f>
        <v>2988737379.4125843</v>
      </c>
      <c r="G60" s="120">
        <f t="shared" si="1"/>
        <v>184418219.07052374</v>
      </c>
      <c r="H60" s="57">
        <f>(E60/F60)-1</f>
        <v>6.1704390737325365E-2</v>
      </c>
      <c r="I60" s="113"/>
      <c r="J60" s="55"/>
      <c r="K60" s="55"/>
      <c r="L60" s="33"/>
      <c r="M60" s="33"/>
      <c r="N60" s="33"/>
    </row>
    <row r="61" spans="1:14">
      <c r="A61" s="47"/>
      <c r="B61" s="17"/>
      <c r="C61" s="121"/>
      <c r="D61" s="125"/>
      <c r="E61" s="120"/>
      <c r="F61" s="120"/>
      <c r="G61" s="56"/>
      <c r="H61" s="57"/>
      <c r="I61" s="115"/>
      <c r="J61" s="55"/>
      <c r="K61" s="55"/>
      <c r="L61" s="33"/>
      <c r="M61" s="33"/>
      <c r="N61" s="33"/>
    </row>
    <row r="62" spans="1:14">
      <c r="A62" s="16">
        <f>+A60+1</f>
        <v>21</v>
      </c>
      <c r="B62" s="17"/>
      <c r="C62" s="121" t="s">
        <v>35</v>
      </c>
      <c r="D62" s="124"/>
      <c r="E62" s="120"/>
      <c r="F62" s="120"/>
      <c r="G62" s="56"/>
      <c r="H62" s="57"/>
      <c r="I62" s="114"/>
      <c r="J62" s="33"/>
      <c r="K62" s="33"/>
      <c r="L62" s="33"/>
      <c r="M62" s="33"/>
      <c r="N62" s="33"/>
    </row>
    <row r="63" spans="1:14">
      <c r="A63" s="47">
        <f>+A62+1</f>
        <v>22</v>
      </c>
      <c r="B63" s="52"/>
      <c r="C63" s="118" t="str">
        <f>C57</f>
        <v xml:space="preserve">  Transmission</v>
      </c>
      <c r="D63" s="119" t="str">
        <f>+D57</f>
        <v>TP</v>
      </c>
      <c r="E63" s="120">
        <f>'[1]Data 2024P'!L71</f>
        <v>859941623.35465634</v>
      </c>
      <c r="F63" s="120">
        <f>'[1]Data 2022A'!L71</f>
        <v>759686801.06986475</v>
      </c>
      <c r="G63" s="120">
        <f>E63-F63</f>
        <v>100254822.28479159</v>
      </c>
      <c r="H63" s="57">
        <f>(E63/F63)-1</f>
        <v>0.1319686246274161</v>
      </c>
      <c r="I63" s="113" t="s">
        <v>36</v>
      </c>
      <c r="J63" s="33"/>
      <c r="K63" s="33"/>
      <c r="L63" s="33"/>
      <c r="M63" s="33"/>
      <c r="N63" s="33"/>
    </row>
    <row r="64" spans="1:14">
      <c r="A64" s="47">
        <f>+A63+1</f>
        <v>23</v>
      </c>
      <c r="B64" s="52"/>
      <c r="C64" s="121" t="str">
        <f>+C58</f>
        <v xml:space="preserve">  General Plant   </v>
      </c>
      <c r="D64" s="122" t="str">
        <f>+D58</f>
        <v>W/S</v>
      </c>
      <c r="E64" s="120">
        <f>'[1]Data 2024P'!L73</f>
        <v>20994921.442356396</v>
      </c>
      <c r="F64" s="120">
        <f>'[1]Data 2022A'!L73</f>
        <v>17358929.692112613</v>
      </c>
      <c r="G64" s="120">
        <f t="shared" ref="G64:G66" si="2">E64-F64</f>
        <v>3635991.750243783</v>
      </c>
      <c r="H64" s="57">
        <f>(E64/F64)-1</f>
        <v>0.20945944333744659</v>
      </c>
      <c r="I64" s="113" t="s">
        <v>36</v>
      </c>
      <c r="J64" s="33"/>
      <c r="K64" s="33"/>
      <c r="L64" s="33"/>
      <c r="M64" s="33"/>
      <c r="N64" s="33"/>
    </row>
    <row r="65" spans="1:14" ht="15.75" thickBot="1">
      <c r="A65" s="47">
        <f>+A64+1</f>
        <v>24</v>
      </c>
      <c r="B65" s="52"/>
      <c r="C65" s="121" t="str">
        <f>+C59</f>
        <v xml:space="preserve">  Intangible Plant</v>
      </c>
      <c r="D65" s="122" t="str">
        <f>+D59</f>
        <v>W/S</v>
      </c>
      <c r="E65" s="123">
        <f>'[1]Data 2024P'!L74</f>
        <v>21857359.307813182</v>
      </c>
      <c r="F65" s="123">
        <f>'[1]Data 2022A'!L74</f>
        <v>16204444.942771321</v>
      </c>
      <c r="G65" s="123">
        <f t="shared" si="2"/>
        <v>5652914.3650418613</v>
      </c>
      <c r="H65" s="86">
        <f>(E65/F65)-1</f>
        <v>0.34884961410317139</v>
      </c>
      <c r="I65" s="113" t="s">
        <v>36</v>
      </c>
      <c r="J65" s="33"/>
      <c r="K65" s="33"/>
      <c r="L65" s="33"/>
      <c r="M65" s="33"/>
      <c r="N65" s="33"/>
    </row>
    <row r="66" spans="1:14">
      <c r="A66" s="47">
        <f>+A65+1</f>
        <v>25</v>
      </c>
      <c r="B66" s="52"/>
      <c r="C66" s="121" t="s">
        <v>37</v>
      </c>
      <c r="D66" s="124"/>
      <c r="E66" s="120">
        <f>'[1]Data 2024P'!L75</f>
        <v>902793904.10482585</v>
      </c>
      <c r="F66" s="120">
        <f>'[1]Data 2022A'!L75</f>
        <v>793250175.70474863</v>
      </c>
      <c r="G66" s="120">
        <f t="shared" si="2"/>
        <v>109543728.40007722</v>
      </c>
      <c r="H66" s="57">
        <f>(E66/F66)-1</f>
        <v>0.13809480508813632</v>
      </c>
      <c r="I66" s="113"/>
      <c r="J66" s="33"/>
      <c r="K66" s="33"/>
      <c r="L66" s="33"/>
      <c r="M66" s="33"/>
      <c r="N66" s="33"/>
    </row>
    <row r="67" spans="1:14">
      <c r="A67" s="16"/>
      <c r="B67" s="17"/>
      <c r="C67" s="126"/>
      <c r="D67" s="124"/>
      <c r="E67" s="120"/>
      <c r="F67" s="120"/>
      <c r="G67" s="120"/>
      <c r="H67" s="57"/>
      <c r="I67" s="114"/>
      <c r="J67" s="33"/>
      <c r="K67" s="33"/>
      <c r="L67" s="33"/>
      <c r="M67" s="33"/>
      <c r="N67" s="33"/>
    </row>
    <row r="68" spans="1:14">
      <c r="A68" s="16">
        <f>+A66+1</f>
        <v>26</v>
      </c>
      <c r="B68" s="17"/>
      <c r="C68" s="121" t="s">
        <v>38</v>
      </c>
      <c r="D68" s="124"/>
      <c r="E68" s="120"/>
      <c r="F68" s="120"/>
      <c r="G68" s="56"/>
      <c r="H68" s="57"/>
      <c r="I68" s="114"/>
      <c r="J68" s="33"/>
      <c r="K68" s="33"/>
      <c r="L68" s="33"/>
      <c r="M68" s="33"/>
      <c r="N68" s="33"/>
    </row>
    <row r="69" spans="1:14">
      <c r="A69" s="47">
        <f>+A68+1</f>
        <v>27</v>
      </c>
      <c r="B69" s="52"/>
      <c r="C69" s="121" t="str">
        <f>+C63</f>
        <v xml:space="preserve">  Transmission</v>
      </c>
      <c r="D69" s="122"/>
      <c r="E69" s="120">
        <f>'[1]Data 2024P'!L79</f>
        <v>2214233942.9634361</v>
      </c>
      <c r="F69" s="120">
        <f>'[1]Data 2022A'!L79</f>
        <v>2155749619.4170585</v>
      </c>
      <c r="G69" s="120">
        <f>E69-F69</f>
        <v>58484323.546377659</v>
      </c>
      <c r="H69" s="57">
        <f>(E69/F69)-1</f>
        <v>2.7129460220984614E-2</v>
      </c>
      <c r="I69" s="113"/>
      <c r="J69" s="33"/>
      <c r="K69" s="33"/>
      <c r="L69" s="33"/>
      <c r="M69" s="33"/>
      <c r="N69" s="33"/>
    </row>
    <row r="70" spans="1:14">
      <c r="A70" s="47">
        <f>+A69+1</f>
        <v>28</v>
      </c>
      <c r="B70" s="52"/>
      <c r="C70" s="121" t="str">
        <f>+C64</f>
        <v xml:space="preserve">  General Plant   </v>
      </c>
      <c r="D70" s="124"/>
      <c r="E70" s="120">
        <f>'[1]Data 2024P'!L81</f>
        <v>32678860.721742582</v>
      </c>
      <c r="F70" s="120">
        <f>'[1]Data 2022A'!L81</f>
        <v>28485182.281908315</v>
      </c>
      <c r="G70" s="120">
        <f t="shared" ref="G70:G72" si="3">E70-F70</f>
        <v>4193678.4398342669</v>
      </c>
      <c r="H70" s="57">
        <f t="shared" ref="H70:H72" si="4">(E70/F70)-1</f>
        <v>0.14722315617751125</v>
      </c>
      <c r="I70" s="116"/>
      <c r="J70" s="33"/>
      <c r="K70" s="33"/>
      <c r="L70" s="33"/>
      <c r="M70" s="33"/>
      <c r="N70" s="33"/>
    </row>
    <row r="71" spans="1:14" ht="15.75" thickBot="1">
      <c r="A71" s="47">
        <f>+A70+1</f>
        <v>29</v>
      </c>
      <c r="B71" s="52"/>
      <c r="C71" s="121" t="str">
        <f>+C65</f>
        <v xml:space="preserve">  Intangible Plant</v>
      </c>
      <c r="D71" s="124"/>
      <c r="E71" s="123">
        <f>'[1]Data 2024P'!L82</f>
        <v>23448890.693103828</v>
      </c>
      <c r="F71" s="123">
        <f>'[1]Data 2022A'!L82</f>
        <v>11252402.008868678</v>
      </c>
      <c r="G71" s="123">
        <f t="shared" si="3"/>
        <v>12196488.68423515</v>
      </c>
      <c r="H71" s="86">
        <f t="shared" si="4"/>
        <v>1.0839009017472341</v>
      </c>
      <c r="I71" s="116"/>
      <c r="J71" s="33"/>
      <c r="K71" s="33"/>
      <c r="L71" s="33"/>
      <c r="M71" s="33"/>
      <c r="N71" s="33"/>
    </row>
    <row r="72" spans="1:14">
      <c r="A72" s="47">
        <f>+A71+1</f>
        <v>30</v>
      </c>
      <c r="B72" s="52"/>
      <c r="C72" s="18" t="s">
        <v>39</v>
      </c>
      <c r="D72" s="30"/>
      <c r="E72" s="26">
        <f>'[1]Data 2024P'!L83</f>
        <v>2270361694.3782825</v>
      </c>
      <c r="F72" s="26">
        <f>'[1]Data 2022A'!L83</f>
        <v>2195487203.7078357</v>
      </c>
      <c r="G72" s="26">
        <f t="shared" si="3"/>
        <v>74874490.670446873</v>
      </c>
      <c r="H72" s="27">
        <f t="shared" si="4"/>
        <v>3.4103815564944018E-2</v>
      </c>
      <c r="I72" s="113"/>
      <c r="J72" s="33"/>
      <c r="K72" s="33"/>
      <c r="L72" s="33"/>
      <c r="M72" s="33"/>
      <c r="N72" s="33"/>
    </row>
    <row r="73" spans="1:14">
      <c r="A73" s="16"/>
      <c r="B73" s="17"/>
      <c r="C73" s="2"/>
      <c r="D73" s="30"/>
      <c r="E73" s="26"/>
      <c r="F73" s="26"/>
      <c r="G73" s="56"/>
      <c r="H73" s="57"/>
      <c r="I73" s="117"/>
      <c r="J73" s="33"/>
      <c r="K73" s="33"/>
      <c r="L73" s="33"/>
      <c r="M73" s="33"/>
      <c r="N73" s="33"/>
    </row>
    <row r="74" spans="1:14">
      <c r="A74" s="16">
        <f>+A72+1</f>
        <v>31</v>
      </c>
      <c r="B74" s="17"/>
      <c r="C74" s="18" t="s">
        <v>40</v>
      </c>
      <c r="D74" s="30"/>
      <c r="E74" s="26"/>
      <c r="F74" s="26"/>
      <c r="G74" s="56"/>
      <c r="H74" s="57"/>
      <c r="I74" s="117"/>
      <c r="J74" s="33"/>
      <c r="K74" s="33"/>
      <c r="L74" s="33"/>
      <c r="M74" s="33"/>
      <c r="N74" s="33"/>
    </row>
    <row r="75" spans="1:14">
      <c r="A75" s="47">
        <f>+A74+1</f>
        <v>32</v>
      </c>
      <c r="B75" s="52"/>
      <c r="C75" s="18" t="s">
        <v>41</v>
      </c>
      <c r="D75" s="30"/>
      <c r="E75" s="26">
        <f>'[1]Data 2024P'!L87</f>
        <v>0</v>
      </c>
      <c r="F75" s="26">
        <f>'[1]Data 2022A'!L87</f>
        <v>0</v>
      </c>
      <c r="G75" s="26">
        <f>E75-F75</f>
        <v>0</v>
      </c>
      <c r="H75" s="57"/>
      <c r="I75" s="117"/>
      <c r="J75" s="33"/>
      <c r="K75" s="33"/>
      <c r="L75" s="33"/>
      <c r="M75" s="33"/>
      <c r="N75" s="33"/>
    </row>
    <row r="76" spans="1:14">
      <c r="A76" s="47">
        <f t="shared" ref="A76:A83" si="5">+A75+1</f>
        <v>33</v>
      </c>
      <c r="B76" s="52"/>
      <c r="C76" s="18" t="s">
        <v>42</v>
      </c>
      <c r="D76" s="18"/>
      <c r="E76" s="26">
        <f>'[1]Data 2024P'!L88</f>
        <v>-267865699.10534939</v>
      </c>
      <c r="F76" s="26">
        <f>'[1]Data 2022A'!L88</f>
        <v>-279966804.30847555</v>
      </c>
      <c r="G76" s="26">
        <f t="shared" ref="G76:G83" si="6">E76-F76</f>
        <v>12101105.203126162</v>
      </c>
      <c r="H76" s="27">
        <f t="shared" ref="H76:H82" si="7">(E76/F76)-1</f>
        <v>-4.3223357258429851E-2</v>
      </c>
      <c r="I76" s="116" t="s">
        <v>43</v>
      </c>
      <c r="J76" s="33"/>
      <c r="K76" s="33"/>
      <c r="L76" s="33"/>
      <c r="M76" s="33"/>
      <c r="N76" s="33"/>
    </row>
    <row r="77" spans="1:14">
      <c r="A77" s="47">
        <f t="shared" si="5"/>
        <v>34</v>
      </c>
      <c r="B77" s="52"/>
      <c r="C77" s="18" t="s">
        <v>44</v>
      </c>
      <c r="D77" s="30"/>
      <c r="E77" s="26">
        <f>'[1]Data 2024P'!L89</f>
        <v>-6118167.2885953709</v>
      </c>
      <c r="F77" s="26">
        <f>'[1]Data 2022A'!L89</f>
        <v>-6402393.4077780023</v>
      </c>
      <c r="G77" s="26">
        <f t="shared" si="6"/>
        <v>284226.11918263137</v>
      </c>
      <c r="H77" s="27">
        <f t="shared" si="7"/>
        <v>-4.4393729200916776E-2</v>
      </c>
      <c r="I77" s="116"/>
      <c r="J77" s="33"/>
      <c r="K77" s="33"/>
      <c r="L77" s="33"/>
      <c r="M77" s="33"/>
      <c r="N77" s="33"/>
    </row>
    <row r="78" spans="1:14">
      <c r="A78" s="47">
        <f t="shared" si="5"/>
        <v>35</v>
      </c>
      <c r="B78" s="52"/>
      <c r="C78" s="18" t="s">
        <v>45</v>
      </c>
      <c r="D78" s="30"/>
      <c r="E78" s="26">
        <f>'[1]Data 2024P'!L90</f>
        <v>728058.73528693873</v>
      </c>
      <c r="F78" s="26">
        <f>'[1]Data 2022A'!L90</f>
        <v>732262.56052036595</v>
      </c>
      <c r="G78" s="26">
        <f t="shared" si="6"/>
        <v>-4203.8252334272256</v>
      </c>
      <c r="H78" s="27">
        <f t="shared" si="7"/>
        <v>-5.7408714579643139E-3</v>
      </c>
      <c r="I78" s="116"/>
      <c r="J78" s="33"/>
      <c r="K78" s="33"/>
      <c r="L78" s="33"/>
      <c r="M78" s="33"/>
      <c r="N78" s="33"/>
    </row>
    <row r="79" spans="1:14">
      <c r="A79" s="47">
        <f t="shared" si="5"/>
        <v>36</v>
      </c>
      <c r="B79" s="52"/>
      <c r="C79" s="2" t="s">
        <v>46</v>
      </c>
      <c r="D79" s="30"/>
      <c r="E79" s="26">
        <f>'[1]Data 2024P'!L91</f>
        <v>0</v>
      </c>
      <c r="F79" s="26">
        <f>'[1]Data 2022A'!L91</f>
        <v>0</v>
      </c>
      <c r="G79" s="26">
        <f t="shared" si="6"/>
        <v>0</v>
      </c>
      <c r="H79" s="27">
        <v>0</v>
      </c>
      <c r="I79" s="114"/>
      <c r="J79" s="33"/>
      <c r="K79" s="33"/>
      <c r="L79" s="33"/>
      <c r="M79" s="33"/>
      <c r="N79" s="33"/>
    </row>
    <row r="80" spans="1:14">
      <c r="A80" s="47" t="s">
        <v>47</v>
      </c>
      <c r="B80" s="52"/>
      <c r="C80" s="59" t="s">
        <v>48</v>
      </c>
      <c r="D80" s="30"/>
      <c r="E80" s="26">
        <f>'[1]Data 2024P'!L92</f>
        <v>-137736534.12982869</v>
      </c>
      <c r="F80" s="26">
        <f>'[1]Data 2022A'!L92</f>
        <v>-144176769.74061689</v>
      </c>
      <c r="G80" s="26">
        <f t="shared" si="6"/>
        <v>6440235.6107881963</v>
      </c>
      <c r="H80" s="27">
        <f t="shared" si="7"/>
        <v>-4.4669024159540993E-2</v>
      </c>
      <c r="I80" s="116" t="s">
        <v>43</v>
      </c>
      <c r="J80" s="33"/>
      <c r="K80" s="33"/>
      <c r="L80" s="33"/>
      <c r="M80" s="33"/>
      <c r="N80" s="33"/>
    </row>
    <row r="81" spans="1:14">
      <c r="A81" s="47" t="s">
        <v>49</v>
      </c>
      <c r="B81" s="52"/>
      <c r="C81" s="59" t="s">
        <v>50</v>
      </c>
      <c r="D81" s="30"/>
      <c r="E81" s="26">
        <f>'[1]Data 2024P'!L93</f>
        <v>357628.12479632173</v>
      </c>
      <c r="F81" s="26">
        <f>'[1]Data 2022A'!L93</f>
        <v>356895.3263853449</v>
      </c>
      <c r="G81" s="26">
        <f t="shared" si="6"/>
        <v>732.79841097682947</v>
      </c>
      <c r="H81" s="27">
        <f t="shared" si="7"/>
        <v>2.0532586357984162E-3</v>
      </c>
      <c r="I81" s="116"/>
      <c r="J81" s="33"/>
      <c r="K81" s="33"/>
      <c r="L81" s="33"/>
      <c r="M81" s="33"/>
      <c r="N81" s="33"/>
    </row>
    <row r="82" spans="1:14" ht="15.75" thickBot="1">
      <c r="A82" s="47">
        <f>+A79+1</f>
        <v>37</v>
      </c>
      <c r="B82" s="52"/>
      <c r="C82" s="2" t="s">
        <v>51</v>
      </c>
      <c r="D82" s="25" t="s">
        <v>12</v>
      </c>
      <c r="E82" s="60">
        <f>'[1]Data 2024P'!L94</f>
        <v>-3115072.5348170348</v>
      </c>
      <c r="F82" s="60">
        <f>'[1]Data 2022A'!L94</f>
        <v>-3108496.3101351471</v>
      </c>
      <c r="G82" s="60">
        <f t="shared" si="6"/>
        <v>-6576.2246818877757</v>
      </c>
      <c r="H82" s="61">
        <f t="shared" si="7"/>
        <v>2.1155645771384624E-3</v>
      </c>
      <c r="I82" s="116"/>
      <c r="J82" s="33"/>
      <c r="K82" s="33"/>
      <c r="L82" s="33"/>
      <c r="M82" s="33"/>
      <c r="N82" s="33"/>
    </row>
    <row r="83" spans="1:14">
      <c r="A83" s="47">
        <f t="shared" si="5"/>
        <v>38</v>
      </c>
      <c r="B83" s="52"/>
      <c r="C83" s="18" t="s">
        <v>52</v>
      </c>
      <c r="D83" s="25"/>
      <c r="E83" s="26">
        <f>'[1]Data 2024P'!L95</f>
        <v>-413749786.19850719</v>
      </c>
      <c r="F83" s="26">
        <f>'[1]Data 2022A'!L95</f>
        <v>-432565305.88009995</v>
      </c>
      <c r="G83" s="26">
        <f t="shared" si="6"/>
        <v>18815519.681592762</v>
      </c>
      <c r="H83" s="27">
        <f>(E83/F83)-1</f>
        <v>-4.3497523786172776E-2</v>
      </c>
      <c r="I83" s="31"/>
    </row>
    <row r="84" spans="1:14">
      <c r="A84" s="47"/>
      <c r="B84" s="52"/>
      <c r="C84" s="18"/>
      <c r="D84" s="25"/>
      <c r="E84" s="26"/>
      <c r="F84" s="26"/>
      <c r="G84" s="56"/>
      <c r="H84" s="57"/>
      <c r="I84" s="62"/>
    </row>
    <row r="85" spans="1:14">
      <c r="A85" s="47">
        <f>+A83+1</f>
        <v>39</v>
      </c>
      <c r="B85" s="17"/>
      <c r="C85" s="2" t="s">
        <v>53</v>
      </c>
      <c r="D85" s="25" t="s">
        <v>12</v>
      </c>
      <c r="E85" s="26">
        <f>'[1]Data 2024P'!L97</f>
        <v>0</v>
      </c>
      <c r="F85" s="26">
        <f>'[1]Data 2022A'!L97</f>
        <v>0</v>
      </c>
      <c r="G85" s="26">
        <f>E85-F85</f>
        <v>0</v>
      </c>
      <c r="H85" s="27">
        <v>0</v>
      </c>
    </row>
    <row r="86" spans="1:14">
      <c r="A86" s="47">
        <f>+A85+1</f>
        <v>40</v>
      </c>
      <c r="B86" s="17"/>
      <c r="C86" s="2" t="s">
        <v>54</v>
      </c>
      <c r="D86" s="25" t="s">
        <v>12</v>
      </c>
      <c r="E86" s="26">
        <f>'[1]Data 2024P'!L98</f>
        <v>0</v>
      </c>
      <c r="F86" s="26">
        <f>'[1]Data 2022A'!L98</f>
        <v>0</v>
      </c>
      <c r="G86" s="26">
        <f t="shared" ref="G86:G93" si="8">E86-F86</f>
        <v>0</v>
      </c>
      <c r="H86" s="27">
        <v>0</v>
      </c>
    </row>
    <row r="87" spans="1:14">
      <c r="A87" s="47">
        <f>+A86+1</f>
        <v>41</v>
      </c>
      <c r="B87" s="17"/>
      <c r="C87" s="18" t="s">
        <v>55</v>
      </c>
      <c r="D87" s="25" t="str">
        <f>+D63</f>
        <v>TP</v>
      </c>
      <c r="E87" s="26">
        <f>'[1]Data 2024P'!L99</f>
        <v>619834.19798395573</v>
      </c>
      <c r="F87" s="26">
        <f>'[1]Data 2022A'!L99</f>
        <v>618525.66699281475</v>
      </c>
      <c r="G87" s="26">
        <f t="shared" si="8"/>
        <v>1308.5309911409859</v>
      </c>
      <c r="H87" s="27">
        <f t="shared" ref="H87" si="9">(E87/F87)-1</f>
        <v>2.1155645771384624E-3</v>
      </c>
      <c r="I87" s="31"/>
    </row>
    <row r="88" spans="1:14">
      <c r="A88" s="16"/>
      <c r="B88" s="17"/>
      <c r="C88" s="18"/>
      <c r="D88" s="25"/>
      <c r="E88" s="26"/>
      <c r="F88" s="26"/>
      <c r="G88" s="26">
        <f t="shared" si="8"/>
        <v>0</v>
      </c>
      <c r="H88" s="57"/>
    </row>
    <row r="89" spans="1:14">
      <c r="A89" s="16">
        <f>+A87+1</f>
        <v>42</v>
      </c>
      <c r="B89" s="17"/>
      <c r="C89" s="18" t="s">
        <v>56</v>
      </c>
      <c r="D89" s="25"/>
      <c r="E89" s="26"/>
      <c r="F89" s="26"/>
      <c r="G89" s="26">
        <f t="shared" si="8"/>
        <v>0</v>
      </c>
      <c r="H89" s="57"/>
    </row>
    <row r="90" spans="1:14">
      <c r="A90" s="47">
        <f>+A89+1</f>
        <v>43</v>
      </c>
      <c r="B90" s="52"/>
      <c r="C90" s="18" t="s">
        <v>57</v>
      </c>
      <c r="D90" s="25"/>
      <c r="E90" s="26">
        <f>'[1]Data 2024P'!L102</f>
        <v>3855313.0272895526</v>
      </c>
      <c r="F90" s="26">
        <f>'[1]Data 2022A'!L102</f>
        <v>3850253.6751924055</v>
      </c>
      <c r="G90" s="26">
        <f t="shared" si="8"/>
        <v>5059.3520971471444</v>
      </c>
      <c r="H90" s="27">
        <f t="shared" ref="H90:H95" si="10">(E90/F90)-1</f>
        <v>1.3140308467842754E-3</v>
      </c>
    </row>
    <row r="91" spans="1:14">
      <c r="A91" s="47">
        <f>+A90+1</f>
        <v>44</v>
      </c>
      <c r="B91" s="52"/>
      <c r="C91" s="18" t="s">
        <v>58</v>
      </c>
      <c r="D91" s="25" t="s">
        <v>29</v>
      </c>
      <c r="E91" s="26">
        <f>'[1]Data 2024P'!L103</f>
        <v>10479570.758134937</v>
      </c>
      <c r="F91" s="26">
        <f>'[1]Data 2022A'!L103</f>
        <v>10457447.352947749</v>
      </c>
      <c r="G91" s="26">
        <f t="shared" si="8"/>
        <v>22123.405187187716</v>
      </c>
      <c r="H91" s="27">
        <f t="shared" si="10"/>
        <v>2.1155645771384624E-3</v>
      </c>
      <c r="I91" s="31"/>
    </row>
    <row r="92" spans="1:14" ht="15.75" thickBot="1">
      <c r="A92" s="47">
        <f>A91+1</f>
        <v>45</v>
      </c>
      <c r="B92" s="52"/>
      <c r="C92" s="18" t="s">
        <v>59</v>
      </c>
      <c r="D92" s="25" t="s">
        <v>60</v>
      </c>
      <c r="E92" s="60">
        <f>'[1]Data 2024P'!L104</f>
        <v>2280941.1402505059</v>
      </c>
      <c r="F92" s="60">
        <f>'[1]Data 2022A'!L104</f>
        <v>2388332.3456901545</v>
      </c>
      <c r="G92" s="60">
        <f t="shared" si="8"/>
        <v>-107391.20543964859</v>
      </c>
      <c r="H92" s="61">
        <f t="shared" si="10"/>
        <v>-4.4964933642271609E-2</v>
      </c>
      <c r="I92" s="31"/>
    </row>
    <row r="93" spans="1:14">
      <c r="A93" s="47">
        <f>+A92+1</f>
        <v>46</v>
      </c>
      <c r="B93" s="52"/>
      <c r="C93" s="18" t="s">
        <v>61</v>
      </c>
      <c r="D93" s="30"/>
      <c r="E93" s="26">
        <f>'[1]Data 2024P'!L105</f>
        <v>16615824.925674995</v>
      </c>
      <c r="F93" s="26">
        <f>'[1]Data 2022A'!L105</f>
        <v>16696033.373830307</v>
      </c>
      <c r="G93" s="26">
        <f t="shared" si="8"/>
        <v>-80208.448155311868</v>
      </c>
      <c r="H93" s="27">
        <f t="shared" si="10"/>
        <v>-4.8040421553680046E-3</v>
      </c>
      <c r="I93" s="31"/>
    </row>
    <row r="94" spans="1:14">
      <c r="A94" s="16"/>
      <c r="B94" s="17"/>
      <c r="C94" s="18"/>
      <c r="D94" s="30"/>
      <c r="E94" s="40"/>
      <c r="F94" s="40"/>
      <c r="G94" s="26"/>
      <c r="H94" s="57"/>
    </row>
    <row r="95" spans="1:14">
      <c r="A95" s="16">
        <f>+A93+1</f>
        <v>47</v>
      </c>
      <c r="B95" s="17"/>
      <c r="C95" s="18" t="str">
        <f>"RATE BASE  (sum lns "&amp;A72&amp;", "&amp;A83&amp;", "&amp;A85&amp;", "&amp;A87&amp;", "&amp;A93&amp;")"</f>
        <v>RATE BASE  (sum lns 30, 38, 39, 41, 46)</v>
      </c>
      <c r="D95" s="30"/>
      <c r="E95" s="26">
        <f>'[1]Data 2024P'!L107</f>
        <v>1873847567.3034344</v>
      </c>
      <c r="F95" s="26">
        <f>'[1]Data 2022A'!L107</f>
        <v>1780236456.8685589</v>
      </c>
      <c r="G95" s="26">
        <f>F95-E95</f>
        <v>-93611110.434875488</v>
      </c>
      <c r="H95" s="27">
        <f t="shared" si="10"/>
        <v>5.2583526235350675E-2</v>
      </c>
    </row>
    <row r="96" spans="1:14">
      <c r="A96" s="16"/>
      <c r="B96" s="17"/>
      <c r="C96" s="18"/>
      <c r="D96" s="30"/>
      <c r="E96" s="30"/>
      <c r="G96" s="48"/>
      <c r="H96" s="5"/>
    </row>
    <row r="97" spans="1:12">
      <c r="A97" s="16"/>
      <c r="B97" s="17"/>
      <c r="C97" s="18"/>
      <c r="D97" s="30"/>
      <c r="E97" s="30"/>
      <c r="F97" s="48"/>
      <c r="G97" s="48"/>
      <c r="H97" s="5"/>
    </row>
    <row r="98" spans="1:12">
      <c r="A98" s="16"/>
      <c r="B98" s="17"/>
      <c r="C98" s="18"/>
      <c r="D98" s="30"/>
      <c r="E98" s="30"/>
      <c r="F98" s="48"/>
      <c r="G98" s="48"/>
      <c r="H98" s="5"/>
    </row>
    <row r="99" spans="1:12">
      <c r="A99" s="16"/>
      <c r="B99" s="17"/>
      <c r="C99" s="18"/>
      <c r="D99" s="30"/>
      <c r="E99" s="30"/>
      <c r="F99" s="48"/>
      <c r="G99" s="48"/>
      <c r="H99" s="5"/>
    </row>
    <row r="100" spans="1:12">
      <c r="A100" s="16"/>
      <c r="B100" s="17"/>
      <c r="C100" s="18"/>
      <c r="D100" s="30"/>
      <c r="E100" s="30"/>
      <c r="F100" s="48"/>
      <c r="G100" s="48"/>
      <c r="H100" s="5"/>
    </row>
    <row r="101" spans="1:12">
      <c r="A101" s="16"/>
      <c r="B101" s="17"/>
      <c r="C101" s="18"/>
      <c r="D101" s="30"/>
      <c r="E101" s="30"/>
      <c r="F101" s="48"/>
      <c r="G101" s="48"/>
      <c r="H101" s="5"/>
    </row>
    <row r="102" spans="1:12">
      <c r="A102" s="16"/>
      <c r="B102" s="17"/>
      <c r="C102" s="18"/>
      <c r="D102" s="25"/>
      <c r="E102" s="25"/>
      <c r="F102" s="48"/>
      <c r="G102" s="48"/>
      <c r="H102" s="5"/>
    </row>
    <row r="103" spans="1:12">
      <c r="A103" s="16"/>
      <c r="B103" s="17"/>
      <c r="C103" s="18"/>
      <c r="D103" s="10"/>
      <c r="E103" s="10"/>
      <c r="F103" s="48"/>
      <c r="G103" s="48"/>
      <c r="H103" s="5"/>
    </row>
    <row r="104" spans="1:12">
      <c r="A104" s="16"/>
      <c r="B104" s="17"/>
      <c r="C104" s="18"/>
      <c r="D104" s="63"/>
      <c r="E104" s="63"/>
      <c r="F104" s="64"/>
      <c r="G104" s="64"/>
      <c r="H104" s="5"/>
    </row>
    <row r="105" spans="1:12" ht="15.75">
      <c r="A105" s="1"/>
      <c r="B105" s="2"/>
      <c r="C105" s="3"/>
      <c r="D105" s="4"/>
      <c r="E105" s="4"/>
      <c r="F105" s="2"/>
      <c r="G105" s="2"/>
      <c r="H105" s="5"/>
      <c r="I105" s="6" t="s">
        <v>62</v>
      </c>
    </row>
    <row r="106" spans="1:12" ht="18">
      <c r="A106" s="8" t="s">
        <v>1</v>
      </c>
      <c r="B106" s="8"/>
      <c r="C106" s="8"/>
      <c r="D106" s="8"/>
      <c r="E106" s="8"/>
      <c r="F106" s="8"/>
      <c r="G106" s="8"/>
      <c r="H106" s="8"/>
      <c r="I106" s="8"/>
    </row>
    <row r="107" spans="1:12">
      <c r="A107" s="1"/>
      <c r="B107" s="2"/>
      <c r="C107" s="9"/>
      <c r="D107" s="10"/>
      <c r="E107" s="10"/>
      <c r="F107" s="9"/>
      <c r="G107" s="9"/>
    </row>
    <row r="108" spans="1:12">
      <c r="A108" s="12" t="str">
        <f>A4</f>
        <v>Comparison - 2024 Projected Data to 2022 Actual Data</v>
      </c>
      <c r="B108" s="12"/>
      <c r="C108" s="12"/>
      <c r="D108" s="12"/>
      <c r="E108" s="12"/>
      <c r="F108" s="12"/>
      <c r="G108" s="12"/>
      <c r="H108" s="12"/>
      <c r="I108" s="12"/>
    </row>
    <row r="109" spans="1:12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12" ht="15.75">
      <c r="A110" s="7"/>
      <c r="B110" s="2"/>
      <c r="C110" s="17"/>
      <c r="D110" s="17"/>
      <c r="E110" s="17"/>
      <c r="F110" s="48"/>
      <c r="G110" s="48"/>
      <c r="H110" s="5"/>
      <c r="I110" s="65"/>
      <c r="J110" s="66"/>
      <c r="K110" s="65"/>
      <c r="L110" s="33"/>
    </row>
    <row r="111" spans="1:12" ht="31.5">
      <c r="A111" s="47"/>
      <c r="B111" s="17"/>
      <c r="C111" s="67" t="s">
        <v>63</v>
      </c>
      <c r="D111" s="25"/>
      <c r="E111" s="68" t="str">
        <f>E7</f>
        <v xml:space="preserve">2024 Projected Data </v>
      </c>
      <c r="F111" s="20" t="str">
        <f>F7</f>
        <v>2022 Actual Data</v>
      </c>
      <c r="G111" s="20" t="str">
        <f>G7</f>
        <v>Dollar Difference</v>
      </c>
      <c r="H111" s="21" t="s">
        <v>7</v>
      </c>
      <c r="I111" s="22" t="s">
        <v>8</v>
      </c>
      <c r="J111" s="66"/>
      <c r="K111" s="65"/>
      <c r="L111" s="33"/>
    </row>
    <row r="112" spans="1:12" ht="15.75">
      <c r="A112" s="7"/>
      <c r="B112" s="17"/>
      <c r="C112" s="49" t="s">
        <v>64</v>
      </c>
      <c r="D112" s="69"/>
      <c r="E112" s="69"/>
      <c r="G112" s="70"/>
      <c r="H112" s="5"/>
      <c r="I112" s="65"/>
      <c r="J112" s="66"/>
      <c r="K112" s="65"/>
      <c r="L112" s="33"/>
    </row>
    <row r="113" spans="1:11" ht="15.75">
      <c r="A113" s="71" t="str">
        <f>A54</f>
        <v>Line</v>
      </c>
      <c r="B113" s="2"/>
      <c r="C113" s="18"/>
      <c r="D113" s="49"/>
      <c r="E113" s="49"/>
      <c r="G113" s="72"/>
      <c r="H113" s="5"/>
    </row>
    <row r="114" spans="1:11" ht="15.75" thickBot="1">
      <c r="A114" s="23" t="str">
        <f>A55</f>
        <v>No.</v>
      </c>
      <c r="B114" s="17"/>
      <c r="C114" s="18" t="s">
        <v>65</v>
      </c>
      <c r="D114" s="25"/>
      <c r="E114" s="25"/>
      <c r="G114" s="48"/>
      <c r="H114" s="5"/>
    </row>
    <row r="115" spans="1:11">
      <c r="A115" s="16">
        <f>+A95+1</f>
        <v>48</v>
      </c>
      <c r="B115" s="17"/>
      <c r="C115" s="18" t="s">
        <v>66</v>
      </c>
      <c r="D115" s="25" t="s">
        <v>29</v>
      </c>
      <c r="E115" s="26">
        <f>'[1]Data 2024P'!L133</f>
        <v>19245545.175316114</v>
      </c>
      <c r="F115" s="26">
        <f>'[1]Data 2022A'!L133</f>
        <v>19204915.935456138</v>
      </c>
      <c r="G115" s="26">
        <f>E115-F115</f>
        <v>40629.239859975874</v>
      </c>
      <c r="H115" s="27">
        <f t="shared" ref="H115" si="11">(E115/F115)-1</f>
        <v>2.1155645771386844E-3</v>
      </c>
      <c r="I115" s="31"/>
      <c r="J115" s="33"/>
      <c r="K115" s="33"/>
    </row>
    <row r="116" spans="1:11">
      <c r="A116" s="16"/>
      <c r="B116" s="17"/>
      <c r="C116" s="18"/>
      <c r="D116" s="25"/>
      <c r="E116" s="26"/>
      <c r="F116" s="26"/>
      <c r="G116" s="73"/>
      <c r="H116" s="27"/>
      <c r="I116" s="33"/>
      <c r="J116" s="33"/>
      <c r="K116" s="33"/>
    </row>
    <row r="117" spans="1:11">
      <c r="A117" s="16">
        <f>+A115+1</f>
        <v>49</v>
      </c>
      <c r="B117" s="17"/>
      <c r="C117" s="18" t="s">
        <v>67</v>
      </c>
      <c r="D117" s="25" t="s">
        <v>68</v>
      </c>
      <c r="E117" s="26"/>
      <c r="F117" s="26"/>
      <c r="G117" s="74"/>
      <c r="H117" s="27"/>
      <c r="I117" s="33"/>
      <c r="J117" s="33"/>
      <c r="K117" s="33"/>
    </row>
    <row r="118" spans="1:11">
      <c r="A118" s="16">
        <f>+A117+1</f>
        <v>50</v>
      </c>
      <c r="B118" s="17"/>
      <c r="C118" s="18" t="s">
        <v>69</v>
      </c>
      <c r="D118" s="25" t="s">
        <v>31</v>
      </c>
      <c r="E118" s="26">
        <f>'[1]Data 2024P'!L141</f>
        <v>9759695.1702192575</v>
      </c>
      <c r="F118" s="26">
        <f>'[1]Data 2022A'!L141</f>
        <v>9739091.4932426419</v>
      </c>
      <c r="G118" s="26">
        <f>E118-F118</f>
        <v>20603.676976615563</v>
      </c>
      <c r="H118" s="27">
        <f t="shared" ref="H118:H129" si="12">(E118/F118)-1</f>
        <v>2.1155645771384624E-3</v>
      </c>
      <c r="I118" s="31"/>
      <c r="J118" s="33"/>
      <c r="K118" s="33"/>
    </row>
    <row r="119" spans="1:11">
      <c r="A119" s="16">
        <f>+A118+1</f>
        <v>51</v>
      </c>
      <c r="B119" s="17"/>
      <c r="C119" s="18" t="s">
        <v>70</v>
      </c>
      <c r="D119" s="25" t="s">
        <v>60</v>
      </c>
      <c r="E119" s="26">
        <f>'[1]Data 2024P'!L142</f>
        <v>497269.68905288749</v>
      </c>
      <c r="F119" s="26">
        <f>'[1]Data 2022A'!L142</f>
        <v>520682.12631118682</v>
      </c>
      <c r="G119" s="26">
        <f t="shared" ref="G119:G126" si="13">E119-F119</f>
        <v>-23412.437258299324</v>
      </c>
      <c r="H119" s="27">
        <f t="shared" si="12"/>
        <v>-4.4964933642271498E-2</v>
      </c>
      <c r="I119" s="31"/>
      <c r="J119" s="33"/>
      <c r="K119" s="33"/>
    </row>
    <row r="120" spans="1:11">
      <c r="A120" s="16">
        <f>+A119+1</f>
        <v>52</v>
      </c>
      <c r="B120" s="17"/>
      <c r="C120" s="18" t="s">
        <v>71</v>
      </c>
      <c r="D120" s="25" t="s">
        <v>12</v>
      </c>
      <c r="E120" s="26">
        <f>'[1]Data 2024P'!L143</f>
        <v>82669</v>
      </c>
      <c r="F120" s="26">
        <f>'[1]Data 2022A'!L143</f>
        <v>82669</v>
      </c>
      <c r="G120" s="26">
        <f t="shared" si="13"/>
        <v>0</v>
      </c>
      <c r="H120" s="27">
        <f t="shared" si="12"/>
        <v>0</v>
      </c>
      <c r="I120" s="75"/>
      <c r="J120" s="33"/>
      <c r="K120" s="33"/>
    </row>
    <row r="121" spans="1:11">
      <c r="A121" s="16">
        <f t="shared" ref="A121:A126" si="14">A120+1</f>
        <v>53</v>
      </c>
      <c r="B121" s="17"/>
      <c r="C121" s="18" t="s">
        <v>72</v>
      </c>
      <c r="D121" s="25" t="s">
        <v>12</v>
      </c>
      <c r="E121" s="26">
        <f>'[1]Data 2024P'!L144</f>
        <v>0</v>
      </c>
      <c r="F121" s="26">
        <f>'[1]Data 2022A'!L144</f>
        <v>0</v>
      </c>
      <c r="G121" s="26">
        <f t="shared" si="13"/>
        <v>0</v>
      </c>
      <c r="H121" s="27">
        <v>0</v>
      </c>
      <c r="I121" s="58"/>
      <c r="J121" s="33"/>
      <c r="K121" s="33"/>
    </row>
    <row r="122" spans="1:11">
      <c r="A122" s="16">
        <f t="shared" si="14"/>
        <v>54</v>
      </c>
      <c r="B122" s="17"/>
      <c r="C122" s="18" t="s">
        <v>73</v>
      </c>
      <c r="D122" s="25" t="s">
        <v>12</v>
      </c>
      <c r="E122" s="26">
        <f>'[1]Data 2024P'!L145</f>
        <v>0</v>
      </c>
      <c r="F122" s="26">
        <f>'[1]Data 2022A'!L145</f>
        <v>0</v>
      </c>
      <c r="G122" s="26">
        <f t="shared" si="13"/>
        <v>0</v>
      </c>
      <c r="H122" s="27">
        <v>0</v>
      </c>
      <c r="I122" s="33"/>
      <c r="J122" s="33"/>
      <c r="K122" s="33"/>
    </row>
    <row r="123" spans="1:11">
      <c r="A123" s="16">
        <f t="shared" si="14"/>
        <v>55</v>
      </c>
      <c r="B123" s="17"/>
      <c r="C123" s="18" t="s">
        <v>74</v>
      </c>
      <c r="D123" s="25" t="s">
        <v>12</v>
      </c>
      <c r="E123" s="26">
        <f>'[1]Data 2024P'!L146</f>
        <v>0</v>
      </c>
      <c r="F123" s="26">
        <f>'[1]Data 2022A'!L146</f>
        <v>0</v>
      </c>
      <c r="G123" s="26">
        <f t="shared" si="13"/>
        <v>0</v>
      </c>
      <c r="H123" s="27">
        <v>0</v>
      </c>
      <c r="I123" s="33"/>
      <c r="J123" s="33"/>
      <c r="K123" s="33"/>
    </row>
    <row r="124" spans="1:11">
      <c r="A124" s="16">
        <f t="shared" si="14"/>
        <v>56</v>
      </c>
      <c r="B124" s="17"/>
      <c r="C124" s="18" t="s">
        <v>75</v>
      </c>
      <c r="D124" s="25" t="s">
        <v>31</v>
      </c>
      <c r="E124" s="26">
        <f>'[1]Data 2024P'!L147</f>
        <v>153253.91958173653</v>
      </c>
      <c r="F124" s="26">
        <f>'[1]Data 2022A'!L147</f>
        <v>152930.38547545651</v>
      </c>
      <c r="G124" s="26">
        <f t="shared" si="13"/>
        <v>323.53410628001438</v>
      </c>
      <c r="H124" s="27">
        <f t="shared" si="12"/>
        <v>2.1155645771384624E-3</v>
      </c>
      <c r="I124" s="31"/>
      <c r="J124" s="33"/>
      <c r="K124" s="33"/>
    </row>
    <row r="125" spans="1:11" ht="15.75" thickBot="1">
      <c r="A125" s="16">
        <f t="shared" si="14"/>
        <v>57</v>
      </c>
      <c r="B125" s="17"/>
      <c r="C125" s="18" t="s">
        <v>76</v>
      </c>
      <c r="D125" s="25" t="s">
        <v>31</v>
      </c>
      <c r="E125" s="60">
        <f>'[1]Data 2024P'!L148</f>
        <v>1104071.2641464237</v>
      </c>
      <c r="F125" s="60">
        <f>'[1]Data 2022A'!L148</f>
        <v>1101740.461053818</v>
      </c>
      <c r="G125" s="60">
        <f t="shared" si="13"/>
        <v>2330.8030926056672</v>
      </c>
      <c r="H125" s="61">
        <f t="shared" si="12"/>
        <v>2.1155645771384624E-3</v>
      </c>
      <c r="I125" s="31"/>
      <c r="J125" s="33"/>
      <c r="K125" s="33"/>
    </row>
    <row r="126" spans="1:11">
      <c r="A126" s="16">
        <f t="shared" si="14"/>
        <v>58</v>
      </c>
      <c r="B126" s="17"/>
      <c r="C126" s="18" t="s">
        <v>77</v>
      </c>
      <c r="D126" s="25"/>
      <c r="E126" s="26">
        <f>'[1]Data 2024P'!L149</f>
        <v>11596959.043000305</v>
      </c>
      <c r="F126" s="26">
        <f>'[1]Data 2022A'!L149</f>
        <v>11597113.466083104</v>
      </c>
      <c r="G126" s="26">
        <f t="shared" si="13"/>
        <v>-154.42308279871941</v>
      </c>
      <c r="H126" s="27">
        <f t="shared" si="12"/>
        <v>-1.3315648178302553E-5</v>
      </c>
      <c r="I126" s="33"/>
      <c r="J126" s="33"/>
      <c r="K126" s="33"/>
    </row>
    <row r="127" spans="1:11">
      <c r="A127" s="16"/>
      <c r="B127" s="17"/>
      <c r="C127" s="18"/>
      <c r="D127" s="25"/>
      <c r="E127" s="26"/>
      <c r="F127" s="26"/>
      <c r="G127" s="76"/>
      <c r="H127" s="27"/>
      <c r="I127" s="33"/>
      <c r="J127" s="33"/>
      <c r="K127" s="33"/>
    </row>
    <row r="128" spans="1:11" ht="15.75" thickBot="1">
      <c r="A128" s="16">
        <f>A126+1</f>
        <v>59</v>
      </c>
      <c r="B128" s="17"/>
      <c r="C128" s="18" t="s">
        <v>78</v>
      </c>
      <c r="D128" s="25" t="s">
        <v>12</v>
      </c>
      <c r="E128" s="60">
        <f>'[1]Data 2024P'!L151</f>
        <v>0</v>
      </c>
      <c r="F128" s="60">
        <f>'[1]Data 2022A'!L151</f>
        <v>0</v>
      </c>
      <c r="G128" s="77">
        <f>E128-F128</f>
        <v>0</v>
      </c>
      <c r="H128" s="61">
        <v>0</v>
      </c>
      <c r="I128" s="33"/>
      <c r="J128" s="33"/>
      <c r="K128" s="33"/>
    </row>
    <row r="129" spans="1:11">
      <c r="A129" s="16">
        <f>A128+1</f>
        <v>60</v>
      </c>
      <c r="B129" s="17"/>
      <c r="C129" s="18" t="s">
        <v>79</v>
      </c>
      <c r="D129" s="30"/>
      <c r="E129" s="26">
        <f>'[1]Data 2024P'!L152</f>
        <v>30842504.218316421</v>
      </c>
      <c r="F129" s="26">
        <f>'[1]Data 2022A'!L152</f>
        <v>30802029.401539244</v>
      </c>
      <c r="G129" s="78">
        <f>E129-F129</f>
        <v>40474.816777177155</v>
      </c>
      <c r="H129" s="27">
        <f t="shared" si="12"/>
        <v>1.3140308467842754E-3</v>
      </c>
      <c r="I129" s="33"/>
      <c r="J129" s="33"/>
      <c r="K129" s="33"/>
    </row>
    <row r="130" spans="1:11">
      <c r="A130" s="16"/>
      <c r="B130" s="17"/>
      <c r="C130" s="2"/>
      <c r="D130" s="30"/>
      <c r="E130" s="26"/>
      <c r="F130" s="26"/>
      <c r="G130" s="76"/>
      <c r="H130" s="27"/>
      <c r="I130" s="33"/>
      <c r="J130" s="33"/>
      <c r="K130" s="33"/>
    </row>
    <row r="131" spans="1:11">
      <c r="A131" s="7"/>
      <c r="D131" s="30"/>
      <c r="E131" s="26"/>
      <c r="F131" s="26"/>
      <c r="G131" s="76"/>
      <c r="H131" s="27"/>
      <c r="I131" s="33"/>
      <c r="J131" s="33"/>
      <c r="K131" s="33"/>
    </row>
    <row r="132" spans="1:11">
      <c r="A132" s="16">
        <f>+A129+1</f>
        <v>61</v>
      </c>
      <c r="B132" s="17"/>
      <c r="C132" s="18" t="s">
        <v>80</v>
      </c>
      <c r="D132" s="30"/>
      <c r="E132" s="26"/>
      <c r="F132" s="26"/>
      <c r="G132" s="76"/>
      <c r="H132" s="27"/>
      <c r="I132" s="33"/>
      <c r="J132" s="33"/>
      <c r="K132" s="33"/>
    </row>
    <row r="133" spans="1:11">
      <c r="A133" s="16">
        <f t="shared" ref="A133:A138" si="15">+A132+1</f>
        <v>62</v>
      </c>
      <c r="B133" s="17"/>
      <c r="C133" s="53" t="s">
        <v>28</v>
      </c>
      <c r="D133" s="54" t="s">
        <v>29</v>
      </c>
      <c r="E133" s="26">
        <f>'[1]Data 2024P'!L156</f>
        <v>60029165.761826627</v>
      </c>
      <c r="F133" s="26">
        <f>'[1]Data 2022A'!L156</f>
        <v>59902438.285305999</v>
      </c>
      <c r="G133" s="78">
        <f>E133-F133</f>
        <v>126727.47652062774</v>
      </c>
      <c r="H133" s="27">
        <f t="shared" ref="H133:H138" si="16">(E133/F133)-1</f>
        <v>2.1155645771386844E-3</v>
      </c>
      <c r="I133" s="31"/>
      <c r="J133" s="33"/>
      <c r="K133" s="33"/>
    </row>
    <row r="134" spans="1:11">
      <c r="A134" s="16">
        <f t="shared" si="15"/>
        <v>63</v>
      </c>
      <c r="B134" s="17"/>
      <c r="C134" s="53" t="s">
        <v>81</v>
      </c>
      <c r="D134" s="54" t="s">
        <v>29</v>
      </c>
      <c r="E134" s="26">
        <f>'[1]Data 2024P'!L157</f>
        <v>0</v>
      </c>
      <c r="F134" s="26">
        <f>'[1]Data 2022A'!L157</f>
        <v>0</v>
      </c>
      <c r="G134" s="78">
        <f t="shared" ref="G134:G138" si="17">E134-F134</f>
        <v>0</v>
      </c>
      <c r="H134" s="27">
        <v>0</v>
      </c>
      <c r="J134" s="33"/>
      <c r="K134" s="33"/>
    </row>
    <row r="135" spans="1:11">
      <c r="A135" s="16">
        <f t="shared" si="15"/>
        <v>64</v>
      </c>
      <c r="B135" s="17"/>
      <c r="C135" s="53" t="s">
        <v>82</v>
      </c>
      <c r="D135" s="25" t="s">
        <v>12</v>
      </c>
      <c r="E135" s="26">
        <f>'[1]Data 2024P'!L158</f>
        <v>0</v>
      </c>
      <c r="F135" s="26">
        <f>'[1]Data 2022A'!L158</f>
        <v>0</v>
      </c>
      <c r="G135" s="78">
        <f t="shared" si="17"/>
        <v>0</v>
      </c>
      <c r="H135" s="27">
        <v>0</v>
      </c>
      <c r="I135" s="33"/>
      <c r="J135" s="33"/>
      <c r="K135" s="33"/>
    </row>
    <row r="136" spans="1:11">
      <c r="A136" s="16">
        <f t="shared" si="15"/>
        <v>65</v>
      </c>
      <c r="B136" s="17"/>
      <c r="C136" s="18" t="s">
        <v>83</v>
      </c>
      <c r="D136" s="25" t="s">
        <v>31</v>
      </c>
      <c r="E136" s="26">
        <f>'[1]Data 2024P'!L159</f>
        <v>2454792.5829311898</v>
      </c>
      <c r="F136" s="26">
        <f>'[1]Data 2022A'!L159</f>
        <v>2449610.2742072819</v>
      </c>
      <c r="G136" s="78">
        <f t="shared" si="17"/>
        <v>5182.3087239079177</v>
      </c>
      <c r="H136" s="27">
        <f t="shared" si="16"/>
        <v>2.1155645771386844E-3</v>
      </c>
      <c r="I136" s="31"/>
      <c r="J136" s="33"/>
      <c r="K136" s="33"/>
    </row>
    <row r="137" spans="1:11" ht="15.75" thickBot="1">
      <c r="A137" s="16">
        <f t="shared" si="15"/>
        <v>66</v>
      </c>
      <c r="B137" s="17"/>
      <c r="C137" s="18" t="s">
        <v>84</v>
      </c>
      <c r="D137" s="25" t="str">
        <f>D136</f>
        <v>W/S</v>
      </c>
      <c r="E137" s="60">
        <f>'[1]Data 2024P'!L160</f>
        <v>2148707.6119656852</v>
      </c>
      <c r="F137" s="60">
        <f>'[1]Data 2022A'!L160</f>
        <v>2144171.4787379564</v>
      </c>
      <c r="G137" s="77">
        <f t="shared" si="17"/>
        <v>4536.1332277287729</v>
      </c>
      <c r="H137" s="61">
        <f t="shared" si="16"/>
        <v>2.1155645771384624E-3</v>
      </c>
      <c r="I137" s="31"/>
      <c r="J137" s="33"/>
      <c r="K137" s="33"/>
    </row>
    <row r="138" spans="1:11">
      <c r="A138" s="16">
        <f t="shared" si="15"/>
        <v>67</v>
      </c>
      <c r="B138" s="17"/>
      <c r="C138" s="18" t="s">
        <v>85</v>
      </c>
      <c r="D138" s="25"/>
      <c r="E138" s="26">
        <f>'[1]Data 2024P'!L161</f>
        <v>64632665.956723504</v>
      </c>
      <c r="F138" s="26">
        <f>'[1]Data 2022A'!L161</f>
        <v>64496220.038251236</v>
      </c>
      <c r="G138" s="78">
        <f t="shared" si="17"/>
        <v>136445.91847226769</v>
      </c>
      <c r="H138" s="27">
        <f t="shared" si="16"/>
        <v>2.1155645771386844E-3</v>
      </c>
      <c r="I138" s="31"/>
      <c r="J138" s="33"/>
      <c r="K138" s="33"/>
    </row>
    <row r="139" spans="1:11">
      <c r="A139" s="16"/>
      <c r="B139" s="17"/>
      <c r="C139" s="18"/>
      <c r="D139" s="25"/>
      <c r="E139" s="26"/>
      <c r="F139" s="26"/>
      <c r="G139" s="76"/>
      <c r="H139" s="27"/>
      <c r="I139" s="33"/>
      <c r="J139" s="33"/>
      <c r="K139" s="33"/>
    </row>
    <row r="140" spans="1:11">
      <c r="A140" s="16">
        <f>+A138+1</f>
        <v>68</v>
      </c>
      <c r="B140" s="17"/>
      <c r="C140" s="18" t="s">
        <v>86</v>
      </c>
      <c r="D140" s="25"/>
      <c r="E140" s="26"/>
      <c r="F140" s="26"/>
      <c r="G140" s="76"/>
      <c r="H140" s="27"/>
      <c r="I140" s="114"/>
      <c r="J140" s="33"/>
      <c r="K140" s="33"/>
    </row>
    <row r="141" spans="1:11">
      <c r="A141" s="16">
        <f t="shared" ref="A141:A146" si="18">+A140+1</f>
        <v>69</v>
      </c>
      <c r="B141" s="17"/>
      <c r="C141" s="18" t="s">
        <v>87</v>
      </c>
      <c r="D141" s="25"/>
      <c r="E141" s="26"/>
      <c r="F141" s="26"/>
      <c r="G141" s="76"/>
      <c r="H141" s="27"/>
      <c r="I141" s="114"/>
      <c r="J141" s="33"/>
      <c r="K141" s="33"/>
    </row>
    <row r="142" spans="1:11">
      <c r="A142" s="16">
        <f t="shared" si="18"/>
        <v>70</v>
      </c>
      <c r="B142" s="17"/>
      <c r="C142" s="18" t="s">
        <v>88</v>
      </c>
      <c r="D142" s="25" t="s">
        <v>31</v>
      </c>
      <c r="E142" s="26">
        <f>'[1]Data 2024P'!L165</f>
        <v>1165537.2264095896</v>
      </c>
      <c r="F142" s="26">
        <f>'[1]Data 2022A'!L165</f>
        <v>1163076.6626216508</v>
      </c>
      <c r="G142" s="79">
        <f>E142-F142</f>
        <v>2460.5637879387941</v>
      </c>
      <c r="H142" s="27">
        <f t="shared" ref="H142" si="19">(E142/F142)-1</f>
        <v>2.1155645771384624E-3</v>
      </c>
      <c r="I142" s="113"/>
      <c r="J142" s="33"/>
      <c r="K142" s="33"/>
    </row>
    <row r="143" spans="1:11">
      <c r="A143" s="16">
        <f t="shared" si="18"/>
        <v>71</v>
      </c>
      <c r="B143" s="17"/>
      <c r="C143" s="18" t="s">
        <v>89</v>
      </c>
      <c r="D143" s="25"/>
      <c r="E143" s="26"/>
      <c r="F143" s="26"/>
      <c r="G143" s="79"/>
      <c r="H143" s="27"/>
      <c r="I143" s="114"/>
      <c r="J143" s="33"/>
      <c r="K143" s="33"/>
    </row>
    <row r="144" spans="1:11">
      <c r="A144" s="16">
        <f t="shared" si="18"/>
        <v>72</v>
      </c>
      <c r="B144" s="17"/>
      <c r="C144" s="18" t="s">
        <v>90</v>
      </c>
      <c r="D144" s="25" t="s">
        <v>60</v>
      </c>
      <c r="E144" s="26">
        <f>'[1]Data 2024P'!L167</f>
        <v>16875293.252850145</v>
      </c>
      <c r="F144" s="26">
        <f>'[1]Data 2022A'!L167</f>
        <v>17669815.326476347</v>
      </c>
      <c r="G144" s="79">
        <f>E144-F144</f>
        <v>-794522.0736262016</v>
      </c>
      <c r="H144" s="27">
        <f t="shared" ref="H144" si="20">(E144/F144)-1</f>
        <v>-4.4964933642271498E-2</v>
      </c>
      <c r="I144" s="116" t="s">
        <v>43</v>
      </c>
      <c r="J144" s="33"/>
      <c r="K144" s="33"/>
    </row>
    <row r="145" spans="1:11">
      <c r="A145" s="16">
        <f t="shared" si="18"/>
        <v>73</v>
      </c>
      <c r="B145" s="17"/>
      <c r="C145" s="18" t="s">
        <v>91</v>
      </c>
      <c r="D145" s="25"/>
      <c r="E145" s="26"/>
      <c r="F145" s="26"/>
      <c r="G145" s="79"/>
      <c r="H145" s="27"/>
      <c r="I145" s="114"/>
      <c r="J145" s="33"/>
      <c r="K145" s="33"/>
    </row>
    <row r="146" spans="1:11" ht="15.75" thickBot="1">
      <c r="A146" s="16">
        <f t="shared" si="18"/>
        <v>74</v>
      </c>
      <c r="B146" s="17"/>
      <c r="C146" s="18" t="s">
        <v>92</v>
      </c>
      <c r="D146" s="25" t="str">
        <f>+D144</f>
        <v>GP</v>
      </c>
      <c r="E146" s="60">
        <f>'[1]Data 2024P'!L169</f>
        <v>35135.768082398215</v>
      </c>
      <c r="F146" s="60">
        <f>'[1]Data 2022A'!L169</f>
        <v>36790.029308973433</v>
      </c>
      <c r="G146" s="80">
        <f>E146-F146</f>
        <v>-1654.2612265752177</v>
      </c>
      <c r="H146" s="61">
        <f t="shared" ref="H146:H147" si="21">(E146/F146)-1</f>
        <v>-4.4964933642271609E-2</v>
      </c>
      <c r="I146" s="116"/>
      <c r="J146" s="33"/>
      <c r="K146" s="33"/>
    </row>
    <row r="147" spans="1:11">
      <c r="A147" s="16">
        <f>+A146+1</f>
        <v>75</v>
      </c>
      <c r="B147" s="17"/>
      <c r="C147" s="18" t="s">
        <v>93</v>
      </c>
      <c r="D147" s="30"/>
      <c r="E147" s="26">
        <f>'[1]Data 2024P'!L170</f>
        <v>18075966.247342132</v>
      </c>
      <c r="F147" s="26">
        <f>'[1]Data 2022A'!L170</f>
        <v>18869682.018406972</v>
      </c>
      <c r="G147" s="79">
        <f>E147-F147</f>
        <v>-793715.77106484026</v>
      </c>
      <c r="H147" s="27">
        <f t="shared" si="21"/>
        <v>-4.2063017823542936E-2</v>
      </c>
      <c r="I147" s="114"/>
      <c r="J147" s="33"/>
      <c r="K147" s="33"/>
    </row>
    <row r="148" spans="1:11">
      <c r="A148" s="16"/>
      <c r="B148" s="17"/>
      <c r="C148" s="18"/>
      <c r="D148" s="25"/>
      <c r="E148" s="26"/>
      <c r="F148" s="26"/>
      <c r="G148" s="76"/>
      <c r="H148" s="27"/>
      <c r="I148" s="114"/>
      <c r="J148" s="33"/>
      <c r="K148" s="33"/>
    </row>
    <row r="149" spans="1:11">
      <c r="A149" s="16">
        <f>+A147+1</f>
        <v>76</v>
      </c>
      <c r="B149" s="17"/>
      <c r="C149" s="18" t="s">
        <v>94</v>
      </c>
      <c r="D149" s="25"/>
      <c r="E149" s="26"/>
      <c r="F149" s="26"/>
      <c r="G149" s="76"/>
      <c r="H149" s="27"/>
      <c r="I149" s="114"/>
      <c r="J149" s="33"/>
      <c r="K149" s="33"/>
    </row>
    <row r="150" spans="1:11">
      <c r="A150" s="16">
        <f>+A149+1</f>
        <v>77</v>
      </c>
      <c r="B150" s="17"/>
      <c r="C150" s="81" t="s">
        <v>95</v>
      </c>
      <c r="D150" s="82"/>
      <c r="E150" s="42">
        <f>'[1]Data 2024P'!G173</f>
        <v>0.24229124999999996</v>
      </c>
      <c r="F150" s="42">
        <f>'[1]Data 2022A'!G173</f>
        <v>0.24238289000000002</v>
      </c>
      <c r="G150" s="42">
        <f>E150-F150</f>
        <v>-9.1640000000059452E-5</v>
      </c>
      <c r="H150" s="27">
        <f t="shared" ref="H150:H151" si="22">(E150/F150)-1</f>
        <v>-3.7807949232748772E-4</v>
      </c>
      <c r="I150" s="114"/>
      <c r="J150" s="33"/>
      <c r="K150" s="33"/>
    </row>
    <row r="151" spans="1:11">
      <c r="A151" s="16">
        <f>+A150+1</f>
        <v>78</v>
      </c>
      <c r="B151" s="17"/>
      <c r="C151" s="2" t="s">
        <v>96</v>
      </c>
      <c r="D151" s="82"/>
      <c r="E151" s="42">
        <f>'[1]Data 2024P'!G174</f>
        <v>0.24254291732082661</v>
      </c>
      <c r="F151" s="42">
        <f>'[1]Data 2022A'!G174</f>
        <v>0.24266400115727915</v>
      </c>
      <c r="G151" s="42">
        <f>E151-F151</f>
        <v>-1.2108383645254017E-4</v>
      </c>
      <c r="H151" s="27">
        <f t="shared" si="22"/>
        <v>-4.9897733440096292E-4</v>
      </c>
      <c r="I151" s="114"/>
      <c r="J151" s="33"/>
      <c r="K151" s="33"/>
    </row>
    <row r="152" spans="1:11">
      <c r="A152" s="16">
        <f>+A151+1</f>
        <v>79</v>
      </c>
      <c r="B152" s="17"/>
      <c r="C152" s="2"/>
      <c r="D152" s="82"/>
      <c r="E152" s="26"/>
      <c r="F152" s="26"/>
      <c r="G152" s="79"/>
      <c r="H152" s="27"/>
      <c r="I152" s="114"/>
      <c r="J152" s="33"/>
      <c r="K152" s="33"/>
    </row>
    <row r="153" spans="1:11">
      <c r="A153" s="16">
        <f>+A152+1</f>
        <v>80</v>
      </c>
      <c r="B153" s="17"/>
      <c r="C153" s="81" t="s">
        <v>97</v>
      </c>
      <c r="D153" s="83"/>
      <c r="E153" s="84">
        <f>'[1]Data 2024P'!G177</f>
        <v>1.3197683146723591</v>
      </c>
      <c r="F153" s="84">
        <f>'[1]Data 2022A'!G177</f>
        <v>1.3199279514687836</v>
      </c>
      <c r="G153" s="84">
        <f>E153-F153</f>
        <v>-1.5963679642450046E-4</v>
      </c>
      <c r="H153" s="27">
        <f t="shared" ref="H153" si="23">(E153/F153)-1</f>
        <v>-1.2094356835679054E-4</v>
      </c>
      <c r="I153" s="114"/>
      <c r="J153" s="33"/>
      <c r="K153" s="33"/>
    </row>
    <row r="154" spans="1:11">
      <c r="A154" s="16">
        <f>+A153+1</f>
        <v>81</v>
      </c>
      <c r="B154" s="17"/>
      <c r="C154" s="18" t="s">
        <v>98</v>
      </c>
      <c r="D154" s="85"/>
      <c r="E154" s="26">
        <f>'[1]Data 2024P'!G178</f>
        <v>0</v>
      </c>
      <c r="F154" s="26">
        <f>'[1]Data 2022A'!G178</f>
        <v>0</v>
      </c>
      <c r="G154" s="79">
        <f>E154-F154</f>
        <v>0</v>
      </c>
      <c r="H154" s="27">
        <v>0</v>
      </c>
      <c r="I154" s="116"/>
      <c r="J154" s="33"/>
      <c r="K154" s="33"/>
    </row>
    <row r="155" spans="1:11">
      <c r="A155" s="16"/>
      <c r="B155" s="17"/>
      <c r="C155" s="18"/>
      <c r="D155" s="30"/>
      <c r="E155" s="26"/>
      <c r="F155" s="26"/>
      <c r="G155" s="76"/>
      <c r="H155" s="57"/>
      <c r="I155" s="114"/>
      <c r="J155" s="33"/>
      <c r="K155" s="33"/>
    </row>
    <row r="156" spans="1:11">
      <c r="A156" s="16">
        <f>+A154+1</f>
        <v>82</v>
      </c>
      <c r="B156" s="17"/>
      <c r="C156" s="81" t="s">
        <v>99</v>
      </c>
      <c r="D156" s="30" t="s">
        <v>68</v>
      </c>
      <c r="E156" s="26">
        <f>'[1]Data 2024P'!L182</f>
        <v>34218794.790839694</v>
      </c>
      <c r="F156" s="26">
        <f>'[1]Data 2022A'!L182</f>
        <v>32525568.626645323</v>
      </c>
      <c r="G156" s="26">
        <f>E156-F156</f>
        <v>1693226.1641943716</v>
      </c>
      <c r="H156" s="27">
        <f t="shared" ref="H156:H160" si="24">(E156/F156)-1</f>
        <v>5.2058310913195349E-2</v>
      </c>
      <c r="I156" s="113" t="s">
        <v>100</v>
      </c>
      <c r="J156" s="33"/>
      <c r="K156" s="33"/>
    </row>
    <row r="157" spans="1:11">
      <c r="A157" s="16">
        <f>+A156+1</f>
        <v>83</v>
      </c>
      <c r="B157" s="17"/>
      <c r="C157" s="2" t="s">
        <v>101</v>
      </c>
      <c r="D157" s="30" t="s">
        <v>102</v>
      </c>
      <c r="E157" s="26">
        <f>'[1]Data 2024P'!L183</f>
        <v>0</v>
      </c>
      <c r="F157" s="26">
        <f>'[1]Data 2022A'!L183</f>
        <v>0</v>
      </c>
      <c r="G157" s="26">
        <f t="shared" ref="G157:G160" si="25">E157-F157</f>
        <v>0</v>
      </c>
      <c r="H157" s="27">
        <v>0</v>
      </c>
      <c r="I157" s="116"/>
      <c r="J157" s="33"/>
      <c r="K157" s="33"/>
    </row>
    <row r="158" spans="1:11">
      <c r="A158" s="16">
        <f>A157+1</f>
        <v>84</v>
      </c>
      <c r="B158" s="17"/>
      <c r="C158" s="2" t="s">
        <v>103</v>
      </c>
      <c r="D158" s="30" t="s">
        <v>12</v>
      </c>
      <c r="E158" s="26">
        <f>'[1]Data 2024P'!L184</f>
        <v>-4330654.5520089241</v>
      </c>
      <c r="F158" s="26">
        <f>'[1]Data 2022A'!L184</f>
        <v>-4535098.79662898</v>
      </c>
      <c r="G158" s="26">
        <f>E158-F158</f>
        <v>204444.24462005589</v>
      </c>
      <c r="H158" s="57">
        <f t="shared" si="24"/>
        <v>-4.50804389911027E-2</v>
      </c>
      <c r="I158" s="116"/>
      <c r="J158" s="33"/>
      <c r="K158" s="33"/>
    </row>
    <row r="159" spans="1:11" ht="15.75" thickBot="1">
      <c r="A159" s="16">
        <f>A158+1</f>
        <v>85</v>
      </c>
      <c r="B159" s="17"/>
      <c r="C159" s="2" t="s">
        <v>104</v>
      </c>
      <c r="D159" s="30" t="s">
        <v>12</v>
      </c>
      <c r="E159" s="60">
        <f>'[1]Data 2024P'!L185</f>
        <v>-3605968.1910873242</v>
      </c>
      <c r="F159" s="60">
        <f>'[1]Data 2022A'!L185</f>
        <v>-3766790.9378787712</v>
      </c>
      <c r="G159" s="60">
        <f t="shared" si="25"/>
        <v>160822.74679144705</v>
      </c>
      <c r="H159" s="86">
        <f t="shared" si="24"/>
        <v>-4.2694895852651849E-2</v>
      </c>
      <c r="I159" s="116"/>
      <c r="J159" s="33"/>
      <c r="K159" s="33"/>
    </row>
    <row r="160" spans="1:11">
      <c r="A160" s="16">
        <f>A159+1</f>
        <v>86</v>
      </c>
      <c r="B160" s="17"/>
      <c r="C160" s="81" t="s">
        <v>105</v>
      </c>
      <c r="D160" s="30" t="s">
        <v>106</v>
      </c>
      <c r="E160" s="26">
        <f>'[1]Data 2024P'!L186</f>
        <v>26282172.047743447</v>
      </c>
      <c r="F160" s="26">
        <f>'[1]Data 2022A'!L186</f>
        <v>24223678.892137572</v>
      </c>
      <c r="G160" s="26">
        <f t="shared" si="25"/>
        <v>2058493.155605875</v>
      </c>
      <c r="H160" s="27">
        <f t="shared" si="24"/>
        <v>8.4978551968586835E-2</v>
      </c>
      <c r="I160" s="127"/>
    </row>
    <row r="161" spans="1:9">
      <c r="A161" s="16"/>
      <c r="B161" s="17"/>
      <c r="C161" s="2"/>
      <c r="D161" s="30"/>
      <c r="E161" s="26"/>
      <c r="F161" s="26"/>
      <c r="G161" s="76"/>
      <c r="H161" s="27"/>
      <c r="I161" s="127"/>
    </row>
    <row r="162" spans="1:9">
      <c r="A162" s="16">
        <f>+A160+1</f>
        <v>87</v>
      </c>
      <c r="B162" s="17"/>
      <c r="C162" s="81" t="s">
        <v>107</v>
      </c>
      <c r="D162" s="30" t="s">
        <v>68</v>
      </c>
      <c r="E162" s="26">
        <f>'[1]Data 2024P'!L188</f>
        <v>141083463.36733621</v>
      </c>
      <c r="F162" s="26">
        <f>'[1]Data 2022A'!L188</f>
        <v>134035408.92562942</v>
      </c>
      <c r="G162" s="26">
        <f>E162-F162</f>
        <v>7048054.4417067915</v>
      </c>
      <c r="H162" s="27">
        <f t="shared" ref="H162" si="26">(E162/F162)-1</f>
        <v>5.2583526235350675E-2</v>
      </c>
      <c r="I162" s="113" t="s">
        <v>100</v>
      </c>
    </row>
    <row r="163" spans="1:9">
      <c r="A163" s="16"/>
      <c r="B163" s="17"/>
      <c r="C163" s="81"/>
      <c r="D163" s="30"/>
      <c r="E163" s="26"/>
      <c r="F163" s="26"/>
      <c r="G163" s="74"/>
      <c r="H163" s="27"/>
    </row>
    <row r="164" spans="1:9">
      <c r="A164" s="16">
        <f>+A162+1</f>
        <v>88</v>
      </c>
      <c r="B164" s="17"/>
      <c r="C164" s="18" t="str">
        <f>"REVENUE REQUIREMENT      (sum lns "&amp;A129&amp;", "&amp;A138&amp;", "&amp;A147&amp;", "&amp;A160&amp;", "&amp;A162&amp;")"</f>
        <v>REVENUE REQUIREMENT      (sum lns 60, 67, 75, 86, 87)</v>
      </c>
      <c r="D164" s="30"/>
      <c r="E164" s="26">
        <f>'[1]Data 2024P'!L190</f>
        <v>280916771.83746171</v>
      </c>
      <c r="F164" s="26">
        <f>'[1]Data 2022A'!L190</f>
        <v>272427019.27596444</v>
      </c>
      <c r="G164" s="26">
        <f>E164-F164</f>
        <v>8489752.5614972711</v>
      </c>
      <c r="H164" s="27">
        <f t="shared" ref="H164" si="27">(E164/F164)-1</f>
        <v>3.1163401427878545E-2</v>
      </c>
      <c r="I164" s="28"/>
    </row>
    <row r="165" spans="1:9">
      <c r="A165" s="16"/>
      <c r="B165" s="17"/>
      <c r="C165" s="18"/>
      <c r="D165" s="30"/>
      <c r="E165" s="30"/>
      <c r="F165" s="51"/>
      <c r="G165" s="51"/>
      <c r="H165" s="5"/>
    </row>
    <row r="166" spans="1:9">
      <c r="A166" s="16"/>
      <c r="B166" s="17"/>
      <c r="C166" s="18"/>
      <c r="D166" s="30"/>
      <c r="E166" s="30"/>
      <c r="F166" s="51"/>
      <c r="G166" s="51"/>
      <c r="H166" s="5"/>
    </row>
    <row r="167" spans="1:9">
      <c r="A167" s="16"/>
      <c r="B167" s="17"/>
      <c r="C167" s="18"/>
      <c r="D167" s="30"/>
      <c r="E167" s="30"/>
      <c r="F167" s="51"/>
      <c r="G167" s="51"/>
      <c r="H167" s="5"/>
    </row>
    <row r="168" spans="1:9">
      <c r="A168" s="16"/>
      <c r="B168" s="17"/>
      <c r="C168" s="18"/>
      <c r="D168" s="30"/>
      <c r="E168" s="30"/>
      <c r="F168" s="51"/>
      <c r="G168" s="51"/>
      <c r="H168" s="5"/>
    </row>
    <row r="169" spans="1:9" ht="15.75">
      <c r="A169" s="1"/>
      <c r="B169" s="2"/>
      <c r="C169" s="3"/>
      <c r="D169" s="4"/>
      <c r="E169" s="4"/>
      <c r="F169" s="2"/>
      <c r="G169" s="2"/>
      <c r="H169" s="5"/>
      <c r="I169" s="6" t="s">
        <v>108</v>
      </c>
    </row>
    <row r="170" spans="1:9" ht="18">
      <c r="A170" s="8" t="s">
        <v>1</v>
      </c>
      <c r="B170" s="8"/>
      <c r="C170" s="8"/>
      <c r="D170" s="8"/>
      <c r="E170" s="8"/>
      <c r="F170" s="8"/>
      <c r="G170" s="8"/>
      <c r="H170" s="8"/>
      <c r="I170" s="8"/>
    </row>
    <row r="171" spans="1:9">
      <c r="A171" s="1"/>
      <c r="B171" s="2"/>
      <c r="C171" s="9"/>
      <c r="D171" s="10"/>
      <c r="E171" s="10"/>
      <c r="F171" s="9"/>
      <c r="G171" s="9"/>
    </row>
    <row r="172" spans="1:9">
      <c r="A172" s="12" t="str">
        <f>A4</f>
        <v>Comparison - 2024 Projected Data to 2022 Actual Data</v>
      </c>
      <c r="B172" s="12"/>
      <c r="C172" s="12"/>
      <c r="D172" s="12"/>
      <c r="E172" s="12"/>
      <c r="F172" s="12"/>
      <c r="G172" s="12"/>
      <c r="H172" s="12"/>
      <c r="I172" s="12"/>
    </row>
    <row r="173" spans="1:9">
      <c r="A173" s="16"/>
      <c r="B173" s="17"/>
      <c r="C173" s="18"/>
      <c r="D173" s="63"/>
      <c r="E173" s="63"/>
      <c r="F173" s="64"/>
      <c r="G173" s="64"/>
      <c r="H173" s="5"/>
    </row>
    <row r="174" spans="1:9">
      <c r="A174" s="16"/>
      <c r="B174" s="17"/>
      <c r="C174" s="2"/>
      <c r="D174" s="14"/>
      <c r="E174" s="14"/>
      <c r="F174" s="2"/>
      <c r="G174" s="2"/>
      <c r="H174" s="5"/>
    </row>
    <row r="175" spans="1:9" ht="31.5">
      <c r="A175" s="16"/>
      <c r="B175" s="17"/>
      <c r="C175" s="87" t="s">
        <v>109</v>
      </c>
      <c r="D175" s="67"/>
      <c r="E175" s="20" t="str">
        <f>E7</f>
        <v xml:space="preserve">2024 Projected Data </v>
      </c>
      <c r="F175" s="20" t="str">
        <f>F7</f>
        <v>2022 Actual Data</v>
      </c>
      <c r="G175" s="20" t="str">
        <f>G7</f>
        <v>Dollar Difference</v>
      </c>
      <c r="H175" s="21" t="s">
        <v>7</v>
      </c>
      <c r="I175" s="22" t="s">
        <v>8</v>
      </c>
    </row>
    <row r="176" spans="1:9" ht="15.75" customHeight="1">
      <c r="A176" s="16"/>
      <c r="B176" s="17"/>
      <c r="C176" s="17"/>
      <c r="D176" s="17"/>
      <c r="E176" s="17"/>
      <c r="G176" s="48"/>
      <c r="H176" s="5"/>
    </row>
    <row r="177" spans="1:9" ht="15.75">
      <c r="A177" s="16" t="s">
        <v>110</v>
      </c>
      <c r="B177" s="17"/>
      <c r="C177" s="88"/>
      <c r="D177" s="17"/>
      <c r="E177" s="17"/>
      <c r="G177" s="18"/>
      <c r="H177" s="5"/>
    </row>
    <row r="178" spans="1:9" ht="15.75" thickBot="1">
      <c r="A178" s="23" t="s">
        <v>9</v>
      </c>
      <c r="B178" s="17"/>
      <c r="C178" s="18" t="s">
        <v>111</v>
      </c>
      <c r="D178" s="17"/>
      <c r="E178" s="17"/>
      <c r="G178" s="18"/>
      <c r="H178" s="5"/>
    </row>
    <row r="179" spans="1:9">
      <c r="A179" s="16">
        <f>+A164+1</f>
        <v>89</v>
      </c>
      <c r="B179" s="17"/>
      <c r="C179" s="18" t="s">
        <v>112</v>
      </c>
      <c r="E179" s="26">
        <f>'[1]Data 2024P'!L208</f>
        <v>3198451070.4880924</v>
      </c>
      <c r="F179" s="26">
        <f>'[1]Data 2022A'!L208</f>
        <v>3039711924.6569233</v>
      </c>
      <c r="G179" s="26">
        <f>E179-F179</f>
        <v>158739145.83116913</v>
      </c>
      <c r="H179" s="27">
        <f t="shared" ref="H179:H182" si="28">(E179/F179)-1</f>
        <v>5.2221772906682729E-2</v>
      </c>
    </row>
    <row r="180" spans="1:9">
      <c r="A180" s="16">
        <f>+A179+1</f>
        <v>90</v>
      </c>
      <c r="B180" s="17"/>
      <c r="C180" s="18" t="s">
        <v>113</v>
      </c>
      <c r="D180" s="45"/>
      <c r="E180" s="26">
        <f>'[1]Data 2024P'!L209</f>
        <v>41779948.560000002</v>
      </c>
      <c r="F180" s="26">
        <f>'[1]Data 2022A'!L209</f>
        <v>41779948.560000002</v>
      </c>
      <c r="G180" s="26">
        <f t="shared" ref="G180:G182" si="29">E180-F180</f>
        <v>0</v>
      </c>
      <c r="H180" s="27">
        <f t="shared" si="28"/>
        <v>0</v>
      </c>
    </row>
    <row r="181" spans="1:9" ht="15.75" thickBot="1">
      <c r="A181" s="16">
        <f>+A180+1</f>
        <v>91</v>
      </c>
      <c r="B181" s="17"/>
      <c r="C181" s="18" t="s">
        <v>114</v>
      </c>
      <c r="D181" s="25"/>
      <c r="E181" s="60">
        <f>'[1]Data 2024P'!L210</f>
        <v>82495555.609999999</v>
      </c>
      <c r="F181" s="60">
        <f>'[1]Data 2022A'!L210</f>
        <v>82495555.609999999</v>
      </c>
      <c r="G181" s="60">
        <f t="shared" si="29"/>
        <v>0</v>
      </c>
      <c r="H181" s="61">
        <f t="shared" si="28"/>
        <v>0</v>
      </c>
      <c r="I181" s="28"/>
    </row>
    <row r="182" spans="1:9">
      <c r="A182" s="16">
        <f>+A181+1</f>
        <v>92</v>
      </c>
      <c r="B182" s="17"/>
      <c r="C182" s="18" t="s">
        <v>115</v>
      </c>
      <c r="E182" s="26">
        <f>'[1]Data 2024P'!L211</f>
        <v>3074175566.3180923</v>
      </c>
      <c r="F182" s="26">
        <f>'[1]Data 2022A'!L211</f>
        <v>2915436420.4869232</v>
      </c>
      <c r="G182" s="26">
        <f t="shared" si="29"/>
        <v>158739145.83116913</v>
      </c>
      <c r="H182" s="27">
        <f t="shared" si="28"/>
        <v>5.4447816016737871E-2</v>
      </c>
    </row>
    <row r="183" spans="1:9">
      <c r="A183" s="16"/>
      <c r="B183" s="17"/>
      <c r="C183" s="2"/>
      <c r="D183" s="25"/>
      <c r="E183" s="26"/>
      <c r="F183" s="26"/>
      <c r="G183" s="74"/>
      <c r="H183" s="27"/>
    </row>
    <row r="184" spans="1:9">
      <c r="A184" s="16">
        <f>+A182+1</f>
        <v>93</v>
      </c>
      <c r="B184" s="17"/>
      <c r="C184" s="18" t="s">
        <v>116</v>
      </c>
      <c r="E184" s="26"/>
      <c r="F184" s="26"/>
      <c r="G184" s="74"/>
      <c r="H184" s="27"/>
    </row>
    <row r="185" spans="1:9" ht="15.75">
      <c r="A185" s="16"/>
      <c r="B185" s="17"/>
      <c r="C185" s="88"/>
      <c r="D185" s="67"/>
      <c r="E185" s="26"/>
      <c r="F185" s="26"/>
      <c r="G185" s="74"/>
      <c r="H185" s="27"/>
    </row>
    <row r="186" spans="1:9">
      <c r="A186" s="16">
        <f>A184+1</f>
        <v>94</v>
      </c>
      <c r="B186" s="17"/>
      <c r="C186" s="18" t="s">
        <v>117</v>
      </c>
      <c r="D186" s="25"/>
      <c r="E186" s="26"/>
      <c r="F186" s="26"/>
      <c r="G186" s="74"/>
      <c r="H186" s="27"/>
    </row>
    <row r="187" spans="1:9">
      <c r="A187" s="16">
        <f>+A186+1</f>
        <v>95</v>
      </c>
      <c r="B187" s="17"/>
      <c r="C187" s="18" t="s">
        <v>118</v>
      </c>
      <c r="D187" s="25" t="s">
        <v>68</v>
      </c>
      <c r="E187" s="26">
        <f>'[1]Data 2024P'!L216</f>
        <v>0</v>
      </c>
      <c r="F187" s="26">
        <f>'[1]Data 2022A'!L216</f>
        <v>0</v>
      </c>
      <c r="G187" s="41">
        <f>E187-F187</f>
        <v>0</v>
      </c>
      <c r="H187" s="27">
        <v>0</v>
      </c>
    </row>
    <row r="188" spans="1:9">
      <c r="A188" s="16">
        <f>+A187+1</f>
        <v>96</v>
      </c>
      <c r="B188" s="17"/>
      <c r="C188" s="18" t="s">
        <v>28</v>
      </c>
      <c r="D188" s="17" t="s">
        <v>29</v>
      </c>
      <c r="E188" s="26">
        <f>'[1]Data 2024P'!L217</f>
        <v>11580128.917064266</v>
      </c>
      <c r="F188" s="26">
        <f>'[1]Data 2022A'!L217</f>
        <v>11555682.125295319</v>
      </c>
      <c r="G188" s="41">
        <f t="shared" ref="G188:G191" si="30">E188-F188</f>
        <v>24446.791768947616</v>
      </c>
      <c r="H188" s="27">
        <f t="shared" ref="H188:H191" si="31">(E188/F188)-1</f>
        <v>2.1155645771384624E-3</v>
      </c>
      <c r="I188" s="31"/>
    </row>
    <row r="189" spans="1:9">
      <c r="A189" s="16">
        <f>+A188+1</f>
        <v>97</v>
      </c>
      <c r="B189" s="17"/>
      <c r="C189" s="18" t="s">
        <v>119</v>
      </c>
      <c r="D189" s="25" t="s">
        <v>68</v>
      </c>
      <c r="E189" s="26">
        <f>'[1]Data 2024P'!L218</f>
        <v>0</v>
      </c>
      <c r="F189" s="26">
        <f>'[1]Data 2022A'!L218</f>
        <v>0</v>
      </c>
      <c r="G189" s="41">
        <f t="shared" si="30"/>
        <v>0</v>
      </c>
      <c r="H189" s="27">
        <v>0</v>
      </c>
    </row>
    <row r="190" spans="1:9" ht="15.75" thickBot="1">
      <c r="A190" s="16">
        <f>+A189+1</f>
        <v>98</v>
      </c>
      <c r="B190" s="17"/>
      <c r="C190" s="18" t="s">
        <v>120</v>
      </c>
      <c r="D190" s="25" t="s">
        <v>68</v>
      </c>
      <c r="E190" s="60">
        <f>'[1]Data 2024P'!L219</f>
        <v>0</v>
      </c>
      <c r="F190" s="60">
        <f>'[1]Data 2022A'!L219</f>
        <v>0</v>
      </c>
      <c r="G190" s="89">
        <f t="shared" si="30"/>
        <v>0</v>
      </c>
      <c r="H190" s="61">
        <v>0</v>
      </c>
    </row>
    <row r="191" spans="1:9">
      <c r="A191" s="16">
        <f>+A190+1</f>
        <v>99</v>
      </c>
      <c r="B191" s="17"/>
      <c r="C191" s="18" t="s">
        <v>121</v>
      </c>
      <c r="D191" s="25"/>
      <c r="E191" s="26">
        <f>'[1]Data 2024P'!L220</f>
        <v>11580128.917064266</v>
      </c>
      <c r="F191" s="26">
        <f>'[1]Data 2022A'!L220</f>
        <v>11555682.125295319</v>
      </c>
      <c r="G191" s="41">
        <f t="shared" si="30"/>
        <v>24446.791768947616</v>
      </c>
      <c r="H191" s="27">
        <f t="shared" si="31"/>
        <v>2.1155645771384624E-3</v>
      </c>
      <c r="I191" s="31"/>
    </row>
    <row r="192" spans="1:9">
      <c r="A192" s="16"/>
      <c r="B192" s="17"/>
      <c r="C192" s="18" t="s">
        <v>106</v>
      </c>
      <c r="D192" s="45"/>
      <c r="E192" s="26"/>
      <c r="F192" s="26"/>
      <c r="G192" s="74"/>
      <c r="H192" s="27"/>
    </row>
    <row r="193" spans="1:21">
      <c r="A193" s="16">
        <f>+A191+1</f>
        <v>100</v>
      </c>
      <c r="B193" s="17"/>
      <c r="C193" s="18" t="s">
        <v>122</v>
      </c>
      <c r="D193" s="25"/>
      <c r="E193" s="26"/>
      <c r="F193" s="26"/>
      <c r="G193" s="74"/>
      <c r="H193" s="27"/>
    </row>
    <row r="194" spans="1:21">
      <c r="A194" s="16">
        <f>+A193+1</f>
        <v>101</v>
      </c>
      <c r="B194" s="17"/>
      <c r="C194" s="48" t="s">
        <v>123</v>
      </c>
      <c r="D194" s="90"/>
      <c r="E194" s="26">
        <f>'[1]Data 2024P'!L226</f>
        <v>0</v>
      </c>
      <c r="F194" s="26">
        <f>'[1]Data 2022A'!L226</f>
        <v>0</v>
      </c>
      <c r="G194" s="41">
        <f>E194-F194</f>
        <v>0</v>
      </c>
      <c r="H194" s="27">
        <v>0</v>
      </c>
    </row>
    <row r="195" spans="1:21">
      <c r="A195" s="16"/>
      <c r="B195" s="17"/>
      <c r="C195" s="18"/>
      <c r="D195" s="25"/>
      <c r="E195" s="26"/>
      <c r="F195" s="26"/>
      <c r="G195" s="74"/>
      <c r="H195" s="27"/>
    </row>
    <row r="196" spans="1:21">
      <c r="A196" s="16">
        <f>+A194+1</f>
        <v>102</v>
      </c>
      <c r="B196" s="17"/>
      <c r="C196" s="18" t="s">
        <v>124</v>
      </c>
      <c r="D196" s="25"/>
      <c r="E196" s="26"/>
      <c r="F196" s="26"/>
      <c r="G196" s="74"/>
      <c r="H196" s="27"/>
    </row>
    <row r="197" spans="1:21">
      <c r="A197" s="16">
        <f>+A196+1</f>
        <v>103</v>
      </c>
      <c r="B197" s="91"/>
      <c r="C197" s="18" t="s">
        <v>125</v>
      </c>
      <c r="D197" s="91"/>
      <c r="E197" s="26">
        <f>'[1]Data 2024P'!L229</f>
        <v>4029657881.6923075</v>
      </c>
      <c r="F197" s="26">
        <f>'[1]Data 2022A'!L229</f>
        <v>4029657881.6923075</v>
      </c>
      <c r="G197" s="41">
        <f>E197-F197</f>
        <v>0</v>
      </c>
      <c r="H197" s="27">
        <f t="shared" ref="H197:H200" si="32">(E197/F197)-1</f>
        <v>0</v>
      </c>
    </row>
    <row r="198" spans="1:21">
      <c r="A198" s="16">
        <f>+A197+1</f>
        <v>104</v>
      </c>
      <c r="B198" s="91"/>
      <c r="C198" s="18" t="s">
        <v>126</v>
      </c>
      <c r="D198" s="91"/>
      <c r="E198" s="26">
        <f>'[1]Data 2024P'!L230</f>
        <v>0</v>
      </c>
      <c r="F198" s="26">
        <f>'[1]Data 2022A'!L230</f>
        <v>0</v>
      </c>
      <c r="G198" s="41">
        <f t="shared" ref="G198:G200" si="33">E198-F198</f>
        <v>0</v>
      </c>
      <c r="H198" s="27">
        <v>0</v>
      </c>
    </row>
    <row r="199" spans="1:21" ht="15.75" thickBot="1">
      <c r="A199" s="16">
        <f>+A198+1</f>
        <v>105</v>
      </c>
      <c r="B199" s="91"/>
      <c r="C199" s="18" t="s">
        <v>127</v>
      </c>
      <c r="D199" s="92"/>
      <c r="E199" s="60">
        <f>'[1]Data 2024P'!L231</f>
        <v>4805050146.3846149</v>
      </c>
      <c r="F199" s="60">
        <f>'[1]Data 2022A'!L231</f>
        <v>4805050146.3846149</v>
      </c>
      <c r="G199" s="89">
        <f t="shared" si="33"/>
        <v>0</v>
      </c>
      <c r="H199" s="61">
        <f t="shared" si="32"/>
        <v>0</v>
      </c>
    </row>
    <row r="200" spans="1:21">
      <c r="A200" s="16">
        <f>+A199+1</f>
        <v>106</v>
      </c>
      <c r="B200" s="91"/>
      <c r="C200" s="18" t="s">
        <v>121</v>
      </c>
      <c r="D200" s="92"/>
      <c r="E200" s="26">
        <f>'[1]Data 2024P'!L232</f>
        <v>8834708028.0769234</v>
      </c>
      <c r="F200" s="26">
        <f>'[1]Data 2022A'!L232</f>
        <v>8834708028.0769234</v>
      </c>
      <c r="G200" s="41">
        <f t="shared" si="33"/>
        <v>0</v>
      </c>
      <c r="H200" s="27">
        <f t="shared" si="32"/>
        <v>0</v>
      </c>
    </row>
    <row r="201" spans="1:21">
      <c r="A201" s="16"/>
      <c r="B201" s="17"/>
      <c r="C201" s="18"/>
      <c r="E201" s="7"/>
      <c r="G201" s="74"/>
      <c r="H201" s="27"/>
      <c r="K201" s="93"/>
    </row>
    <row r="202" spans="1:21">
      <c r="A202" s="16"/>
      <c r="B202" s="17"/>
      <c r="C202" s="18"/>
      <c r="D202" s="25"/>
      <c r="E202" s="7"/>
      <c r="G202" s="74"/>
      <c r="H202" s="27"/>
    </row>
    <row r="203" spans="1:21">
      <c r="A203" s="16"/>
      <c r="B203" s="17"/>
      <c r="C203" s="18" t="s">
        <v>128</v>
      </c>
      <c r="D203" s="17"/>
      <c r="E203" s="7"/>
      <c r="G203" s="74"/>
      <c r="H203" s="27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</row>
    <row r="204" spans="1:21">
      <c r="A204" s="16">
        <f>A200+1</f>
        <v>107</v>
      </c>
      <c r="B204" s="91"/>
      <c r="C204" s="18" t="s">
        <v>125</v>
      </c>
      <c r="D204" s="30"/>
      <c r="E204" s="42">
        <f>'[1]Data 2024P'!H236</f>
        <v>0.4561167011842332</v>
      </c>
      <c r="F204" s="42">
        <f>'[1]Data 2022A'!H236</f>
        <v>0.4561167011842332</v>
      </c>
      <c r="G204" s="94">
        <f>E204-F204</f>
        <v>0</v>
      </c>
      <c r="H204" s="27">
        <f t="shared" ref="H204:H206" si="34">(E204/F204)-1</f>
        <v>0</v>
      </c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</row>
    <row r="205" spans="1:21">
      <c r="A205" s="16">
        <f>+A204+1</f>
        <v>108</v>
      </c>
      <c r="B205" s="91"/>
      <c r="C205" s="18" t="s">
        <v>126</v>
      </c>
      <c r="D205" s="30"/>
      <c r="E205" s="42">
        <f>'[1]Data 2024P'!H237</f>
        <v>0</v>
      </c>
      <c r="F205" s="42">
        <f>'[1]Data 2022A'!H237</f>
        <v>0</v>
      </c>
      <c r="G205" s="94">
        <f t="shared" ref="G205:G206" si="35">E205-F205</f>
        <v>0</v>
      </c>
      <c r="H205" s="27">
        <v>0</v>
      </c>
    </row>
    <row r="206" spans="1:21">
      <c r="A206" s="16">
        <f>+A205+1</f>
        <v>109</v>
      </c>
      <c r="B206" s="91"/>
      <c r="C206" s="18" t="s">
        <v>127</v>
      </c>
      <c r="D206" s="30"/>
      <c r="E206" s="42">
        <f>'[1]Data 2024P'!H238</f>
        <v>0.5438832988157668</v>
      </c>
      <c r="F206" s="42">
        <f>'[1]Data 2022A'!H238</f>
        <v>0.5438832988157668</v>
      </c>
      <c r="G206" s="94">
        <f t="shared" si="35"/>
        <v>0</v>
      </c>
      <c r="H206" s="27">
        <f t="shared" si="34"/>
        <v>0</v>
      </c>
    </row>
    <row r="207" spans="1:21">
      <c r="A207" s="16"/>
      <c r="B207" s="91"/>
      <c r="C207" s="18"/>
      <c r="D207" s="30"/>
      <c r="E207" s="7"/>
      <c r="G207" s="95"/>
      <c r="H207" s="27"/>
    </row>
    <row r="208" spans="1:21">
      <c r="B208" s="17"/>
      <c r="C208" s="18" t="s">
        <v>129</v>
      </c>
      <c r="D208" s="30"/>
      <c r="E208" s="7"/>
      <c r="G208" s="95"/>
      <c r="H208" s="27"/>
    </row>
    <row r="209" spans="1:21">
      <c r="A209" s="16">
        <f>+A206+1</f>
        <v>110</v>
      </c>
      <c r="B209" s="17"/>
      <c r="C209" s="18" t="s">
        <v>125</v>
      </c>
      <c r="D209" s="30"/>
      <c r="E209" s="84">
        <f>'[1]Data 2024P'!J236</f>
        <v>3.9864892930448065E-2</v>
      </c>
      <c r="F209" s="84">
        <f>'[1]Data 2022A'!J236</f>
        <v>3.9864892930448065E-2</v>
      </c>
      <c r="G209" s="94">
        <f>E209-F209</f>
        <v>0</v>
      </c>
      <c r="H209" s="27">
        <f t="shared" ref="H209:H211" si="36">(E209/F209)-1</f>
        <v>0</v>
      </c>
    </row>
    <row r="210" spans="1:21">
      <c r="A210" s="16">
        <f>+A209+1</f>
        <v>111</v>
      </c>
      <c r="B210" s="17"/>
      <c r="C210" s="18" t="s">
        <v>126</v>
      </c>
      <c r="D210" s="30"/>
      <c r="E210" s="84">
        <f>'[1]Data 2024P'!J237</f>
        <v>0</v>
      </c>
      <c r="F210" s="84">
        <f>'[1]Data 2022A'!J237</f>
        <v>0</v>
      </c>
      <c r="G210" s="94">
        <f t="shared" ref="G210:G211" si="37">E210-F210</f>
        <v>0</v>
      </c>
      <c r="H210" s="27">
        <v>0</v>
      </c>
    </row>
    <row r="211" spans="1:21">
      <c r="A211" s="16">
        <f>+A210+1</f>
        <v>112</v>
      </c>
      <c r="B211" s="17"/>
      <c r="C211" s="18" t="s">
        <v>127</v>
      </c>
      <c r="D211" s="30"/>
      <c r="E211" s="84">
        <f>'[1]Data 2024P'!J238</f>
        <v>0.105</v>
      </c>
      <c r="F211" s="84">
        <f>'[1]Data 2022A'!J238</f>
        <v>0.105</v>
      </c>
      <c r="G211" s="94">
        <f t="shared" si="37"/>
        <v>0</v>
      </c>
      <c r="H211" s="27">
        <f t="shared" si="36"/>
        <v>0</v>
      </c>
    </row>
    <row r="212" spans="1:21">
      <c r="A212" s="16"/>
      <c r="B212" s="17"/>
      <c r="C212" s="18"/>
      <c r="D212" s="30"/>
      <c r="E212" s="84"/>
      <c r="F212" s="84"/>
      <c r="G212" s="95"/>
      <c r="H212" s="27"/>
    </row>
    <row r="213" spans="1:21">
      <c r="A213" s="16"/>
      <c r="B213" s="17"/>
      <c r="C213" s="18" t="s">
        <v>130</v>
      </c>
      <c r="D213" s="30"/>
      <c r="E213" s="84"/>
      <c r="F213" s="84"/>
      <c r="G213" s="95"/>
      <c r="H213" s="27"/>
    </row>
    <row r="214" spans="1:21">
      <c r="A214" s="16">
        <f>A211+1</f>
        <v>113</v>
      </c>
      <c r="B214" s="17"/>
      <c r="C214" s="18" t="s">
        <v>125</v>
      </c>
      <c r="D214" s="30"/>
      <c r="E214" s="84">
        <f>'[1]Data 2024P'!L236</f>
        <v>1.818304345649863E-2</v>
      </c>
      <c r="F214" s="84">
        <f>'[1]Data 2022A'!L236</f>
        <v>1.818304345649863E-2</v>
      </c>
      <c r="G214" s="94">
        <f>E214-F214</f>
        <v>0</v>
      </c>
      <c r="H214" s="27">
        <f t="shared" ref="H214:H217" si="38">(E214/F214)-1</f>
        <v>0</v>
      </c>
    </row>
    <row r="215" spans="1:21">
      <c r="A215" s="16">
        <f>A214+1</f>
        <v>114</v>
      </c>
      <c r="B215" s="17"/>
      <c r="C215" s="18" t="s">
        <v>126</v>
      </c>
      <c r="D215" s="30"/>
      <c r="E215" s="84">
        <f>'[1]Data 2024P'!L237</f>
        <v>0</v>
      </c>
      <c r="F215" s="84">
        <f>'[1]Data 2022A'!L237</f>
        <v>0</v>
      </c>
      <c r="G215" s="94">
        <f t="shared" ref="G215:G217" si="39">E215-F215</f>
        <v>0</v>
      </c>
      <c r="H215" s="27">
        <v>0</v>
      </c>
    </row>
    <row r="216" spans="1:21" ht="15.75" thickBot="1">
      <c r="A216" s="16">
        <f>A215+1</f>
        <v>115</v>
      </c>
      <c r="B216" s="17"/>
      <c r="C216" s="18" t="s">
        <v>127</v>
      </c>
      <c r="D216" s="30"/>
      <c r="E216" s="97">
        <f>'[1]Data 2024P'!L238</f>
        <v>5.7107746375655515E-2</v>
      </c>
      <c r="F216" s="97">
        <f>'[1]Data 2022A'!L238</f>
        <v>5.7107746375655515E-2</v>
      </c>
      <c r="G216" s="98">
        <f t="shared" si="39"/>
        <v>0</v>
      </c>
      <c r="H216" s="61">
        <f t="shared" si="38"/>
        <v>0</v>
      </c>
    </row>
    <row r="217" spans="1:21">
      <c r="A217" s="16">
        <f>A216+1</f>
        <v>116</v>
      </c>
      <c r="B217" s="17"/>
      <c r="C217" s="18" t="s">
        <v>131</v>
      </c>
      <c r="D217" s="30"/>
      <c r="E217" s="84">
        <f>'[1]Data 2024P'!L239</f>
        <v>7.5290789832154148E-2</v>
      </c>
      <c r="F217" s="84">
        <f>'[1]Data 2022A'!L239</f>
        <v>7.5290789832154148E-2</v>
      </c>
      <c r="G217" s="94">
        <f t="shared" si="39"/>
        <v>0</v>
      </c>
      <c r="H217" s="27">
        <f t="shared" si="38"/>
        <v>0</v>
      </c>
    </row>
    <row r="218" spans="1:21">
      <c r="A218" s="16"/>
      <c r="B218" s="17"/>
      <c r="C218" s="18"/>
      <c r="D218" s="30"/>
      <c r="E218" s="7"/>
      <c r="G218" s="95"/>
      <c r="H218" s="27"/>
    </row>
    <row r="219" spans="1:21">
      <c r="A219" s="16"/>
      <c r="B219" s="17"/>
      <c r="C219" s="18" t="s">
        <v>132</v>
      </c>
      <c r="D219" s="30"/>
      <c r="E219" s="7"/>
      <c r="G219" s="95"/>
      <c r="H219" s="27"/>
    </row>
    <row r="220" spans="1:21">
      <c r="A220" s="16">
        <f>A217+1</f>
        <v>117</v>
      </c>
      <c r="B220" s="17"/>
      <c r="C220" s="18" t="s">
        <v>133</v>
      </c>
      <c r="D220" s="30"/>
      <c r="E220" s="42">
        <f>'[1]Data 2024P'!F298</f>
        <v>0.21</v>
      </c>
      <c r="F220" s="42">
        <f>'[1]Data 2022A'!F298</f>
        <v>0.21</v>
      </c>
      <c r="G220" s="43">
        <f>E220-F220</f>
        <v>0</v>
      </c>
      <c r="H220" s="27">
        <f>(E220/F220)-1</f>
        <v>0</v>
      </c>
    </row>
    <row r="221" spans="1:21">
      <c r="A221" s="16">
        <f>A220+1</f>
        <v>118</v>
      </c>
      <c r="B221" s="17"/>
      <c r="C221" s="18" t="s">
        <v>134</v>
      </c>
      <c r="D221" s="30"/>
      <c r="E221" s="42">
        <f>'[1]Data 2024P'!F299</f>
        <v>4.0875000000000002E-2</v>
      </c>
      <c r="F221" s="42">
        <f>'[1]Data 2022A'!F299</f>
        <v>4.0991E-2</v>
      </c>
      <c r="G221" s="43">
        <f>E221-F221</f>
        <v>-1.1599999999999805E-4</v>
      </c>
      <c r="H221" s="27">
        <f t="shared" ref="H221" si="40">(E221/F221)-1</f>
        <v>-2.8298894879362768E-3</v>
      </c>
      <c r="I221" s="29" t="s">
        <v>135</v>
      </c>
    </row>
    <row r="222" spans="1:21">
      <c r="A222" s="16">
        <f>A221+1</f>
        <v>119</v>
      </c>
      <c r="B222" s="9"/>
      <c r="C222" s="9" t="s">
        <v>136</v>
      </c>
      <c r="D222" s="10"/>
      <c r="E222" s="42">
        <f>'[1]Data 2024P'!F300</f>
        <v>0</v>
      </c>
      <c r="F222" s="42">
        <f>'[1]Data 2022A'!F300</f>
        <v>0</v>
      </c>
      <c r="G222" s="43">
        <f>F222-E222</f>
        <v>0</v>
      </c>
      <c r="H222" s="27">
        <v>0</v>
      </c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</row>
    <row r="223" spans="1:21">
      <c r="A223" s="99"/>
      <c r="B223" s="9"/>
      <c r="C223" s="9"/>
      <c r="D223" s="10"/>
      <c r="E223" s="7"/>
      <c r="G223" s="95"/>
      <c r="H223" s="27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</row>
    <row r="224" spans="1:21" ht="15.75">
      <c r="A224" s="16"/>
      <c r="B224" s="17"/>
      <c r="C224" s="100" t="s">
        <v>137</v>
      </c>
      <c r="D224" s="10"/>
      <c r="E224" s="7"/>
      <c r="G224" s="95"/>
      <c r="H224" s="27"/>
    </row>
    <row r="225" spans="1:9">
      <c r="A225" s="16"/>
      <c r="B225" s="17"/>
      <c r="C225" s="9" t="s">
        <v>138</v>
      </c>
      <c r="D225" s="10" t="s">
        <v>12</v>
      </c>
      <c r="E225" s="101">
        <f>'[1]Data 2024P'!G355</f>
        <v>1</v>
      </c>
      <c r="F225" s="101">
        <f>'[1]Data 2022A'!G355</f>
        <v>1</v>
      </c>
      <c r="G225" s="102">
        <f>E225-F225</f>
        <v>0</v>
      </c>
      <c r="H225" s="27">
        <f t="shared" ref="H225:H229" si="41">(E225/F225)-1</f>
        <v>0</v>
      </c>
    </row>
    <row r="226" spans="1:9">
      <c r="A226" s="16"/>
      <c r="B226" s="17"/>
      <c r="C226" s="9" t="s">
        <v>139</v>
      </c>
      <c r="D226" s="128" t="s">
        <v>60</v>
      </c>
      <c r="E226" s="129">
        <f>'[1]Data 2024P'!G356</f>
        <v>0.19426623364737161</v>
      </c>
      <c r="F226" s="129">
        <f>'[1]Data 2022A'!G356</f>
        <v>0.20341267089621723</v>
      </c>
      <c r="G226" s="102">
        <f t="shared" ref="G226:G229" si="42">E226-F226</f>
        <v>-9.146437248845618E-3</v>
      </c>
      <c r="H226" s="57">
        <f>(E226/F226)-1</f>
        <v>-4.4964933642271498E-2</v>
      </c>
      <c r="I226" s="31"/>
    </row>
    <row r="227" spans="1:9">
      <c r="A227" s="16"/>
      <c r="B227" s="17"/>
      <c r="C227" s="9" t="s">
        <v>140</v>
      </c>
      <c r="D227" s="128" t="s">
        <v>102</v>
      </c>
      <c r="E227" s="129">
        <f>'[1]Data 2024P'!G357</f>
        <v>0.21780606002741962</v>
      </c>
      <c r="F227" s="129">
        <f>'[1]Data 2022A'!G357</f>
        <v>0.23509046165112943</v>
      </c>
      <c r="G227" s="102">
        <f t="shared" si="42"/>
        <v>-1.7284401623709811E-2</v>
      </c>
      <c r="H227" s="57">
        <f t="shared" si="41"/>
        <v>-7.3522343281453906E-2</v>
      </c>
      <c r="I227" s="31"/>
    </row>
    <row r="228" spans="1:9">
      <c r="A228" s="16"/>
      <c r="B228" s="17"/>
      <c r="C228" s="9" t="s">
        <v>141</v>
      </c>
      <c r="D228" s="10" t="s">
        <v>29</v>
      </c>
      <c r="E228" s="101">
        <f>'[1]Data 2024P'!G358</f>
        <v>0.96114509760156019</v>
      </c>
      <c r="F228" s="101">
        <f>'[1]Data 2022A'!G358</f>
        <v>0.95911602571219756</v>
      </c>
      <c r="G228" s="102">
        <f t="shared" si="42"/>
        <v>2.0290718893626325E-3</v>
      </c>
      <c r="H228" s="27">
        <f t="shared" si="41"/>
        <v>2.1155645771384624E-3</v>
      </c>
      <c r="I228" s="31"/>
    </row>
    <row r="229" spans="1:9">
      <c r="A229" s="16"/>
      <c r="B229" s="17"/>
      <c r="C229" s="9" t="s">
        <v>142</v>
      </c>
      <c r="D229" s="10" t="s">
        <v>31</v>
      </c>
      <c r="E229" s="101">
        <f>'[1]Data 2024P'!G359</f>
        <v>8.9038005173098692E-2</v>
      </c>
      <c r="F229" s="101">
        <f>'[1]Data 2022A'!G359</f>
        <v>8.8850037181759517E-2</v>
      </c>
      <c r="G229" s="102">
        <f t="shared" si="42"/>
        <v>1.8796799133917463E-4</v>
      </c>
      <c r="H229" s="27">
        <f t="shared" si="41"/>
        <v>2.1155645771384624E-3</v>
      </c>
      <c r="I229" s="31"/>
    </row>
    <row r="230" spans="1:9">
      <c r="A230" s="16"/>
      <c r="B230" s="17"/>
      <c r="C230" s="9" t="s">
        <v>143</v>
      </c>
      <c r="D230" s="10" t="s">
        <v>68</v>
      </c>
      <c r="E230" s="10"/>
      <c r="G230" s="103"/>
      <c r="H230" s="5"/>
    </row>
    <row r="231" spans="1:9">
      <c r="A231" s="16"/>
      <c r="B231" s="17"/>
      <c r="D231" s="45"/>
      <c r="E231" s="45"/>
      <c r="F231" s="45"/>
      <c r="G231" s="45"/>
      <c r="H231" s="5"/>
    </row>
    <row r="232" spans="1:9">
      <c r="A232" s="18"/>
      <c r="B232" s="17"/>
      <c r="C232" s="2"/>
      <c r="H232" s="5"/>
    </row>
    <row r="233" spans="1:9">
      <c r="A233" s="16"/>
      <c r="B233" s="17"/>
      <c r="D233" s="25"/>
      <c r="E233" s="25"/>
      <c r="F233" s="48"/>
      <c r="G233" s="48"/>
      <c r="H233" s="5"/>
    </row>
    <row r="234" spans="1:9">
      <c r="A234" s="7"/>
      <c r="C234" s="18"/>
      <c r="D234" s="25"/>
      <c r="E234" s="25"/>
      <c r="F234" s="48"/>
      <c r="G234" s="48"/>
      <c r="H234" s="5"/>
    </row>
    <row r="235" spans="1:9">
      <c r="A235" s="104"/>
      <c r="C235" s="18"/>
      <c r="D235" s="25"/>
      <c r="E235" s="25"/>
      <c r="F235" s="48"/>
      <c r="G235" s="48"/>
      <c r="H235" s="5"/>
    </row>
    <row r="236" spans="1:9">
      <c r="A236" s="16"/>
      <c r="B236" s="17"/>
      <c r="C236" s="18"/>
      <c r="D236" s="25"/>
      <c r="E236" s="25"/>
      <c r="F236" s="48"/>
      <c r="G236" s="48"/>
      <c r="H236" s="5"/>
    </row>
    <row r="237" spans="1:9">
      <c r="A237" s="45"/>
      <c r="B237" s="45"/>
      <c r="C237" s="18"/>
      <c r="D237" s="17"/>
      <c r="E237" s="17"/>
      <c r="F237" s="18"/>
      <c r="G237" s="18"/>
      <c r="H237" s="5"/>
    </row>
    <row r="238" spans="1:9">
      <c r="A238" s="2"/>
      <c r="B238" s="2"/>
      <c r="C238" s="18"/>
      <c r="D238" s="17"/>
      <c r="E238" s="17"/>
      <c r="F238" s="18"/>
      <c r="G238" s="18"/>
      <c r="H238" s="5"/>
    </row>
    <row r="239" spans="1:9">
      <c r="A239" s="2"/>
      <c r="B239" s="2"/>
      <c r="C239" s="18"/>
      <c r="D239" s="17"/>
      <c r="E239" s="17"/>
      <c r="F239" s="18"/>
      <c r="G239" s="18"/>
      <c r="H239" s="5"/>
    </row>
    <row r="240" spans="1:9">
      <c r="A240" s="17"/>
      <c r="B240" s="17"/>
      <c r="C240" s="18"/>
      <c r="D240" s="17"/>
      <c r="E240" s="17"/>
      <c r="F240" s="18"/>
      <c r="G240" s="18"/>
      <c r="H240" s="5"/>
    </row>
    <row r="241" spans="1:8">
      <c r="A241" s="17"/>
      <c r="B241" s="17"/>
      <c r="C241" s="18"/>
      <c r="D241" s="17"/>
      <c r="E241" s="17"/>
      <c r="F241" s="18"/>
      <c r="G241" s="18"/>
      <c r="H241" s="5"/>
    </row>
    <row r="242" spans="1:8">
      <c r="A242" s="17"/>
      <c r="B242" s="17"/>
      <c r="C242" s="9"/>
      <c r="D242" s="17"/>
      <c r="E242" s="17"/>
      <c r="F242" s="18"/>
      <c r="G242" s="18"/>
      <c r="H242" s="5"/>
    </row>
    <row r="243" spans="1:8">
      <c r="A243" s="17"/>
      <c r="B243" s="17"/>
      <c r="C243" s="9"/>
      <c r="D243" s="17"/>
      <c r="E243" s="17"/>
      <c r="F243" s="18"/>
      <c r="G243" s="18"/>
      <c r="H243" s="5"/>
    </row>
    <row r="244" spans="1:8">
      <c r="A244" s="17"/>
      <c r="B244" s="17"/>
      <c r="C244" s="9"/>
      <c r="D244" s="17"/>
      <c r="E244" s="17"/>
      <c r="F244" s="18"/>
      <c r="G244" s="18"/>
      <c r="H244" s="5"/>
    </row>
    <row r="245" spans="1:8">
      <c r="A245" s="17"/>
      <c r="B245" s="17"/>
      <c r="C245" s="9"/>
      <c r="D245" s="17"/>
      <c r="E245" s="17"/>
      <c r="F245" s="18"/>
      <c r="G245" s="18"/>
      <c r="H245" s="5"/>
    </row>
    <row r="246" spans="1:8">
      <c r="A246" s="17"/>
      <c r="B246" s="17"/>
      <c r="C246" s="9"/>
      <c r="D246" s="17"/>
      <c r="E246" s="17"/>
      <c r="F246" s="18"/>
      <c r="G246" s="18"/>
      <c r="H246" s="5"/>
    </row>
    <row r="247" spans="1:8">
      <c r="A247" s="17"/>
      <c r="B247" s="17"/>
      <c r="C247" s="9"/>
      <c r="D247" s="17"/>
      <c r="E247" s="17"/>
      <c r="F247" s="18"/>
      <c r="G247" s="18"/>
      <c r="H247" s="5"/>
    </row>
    <row r="248" spans="1:8">
      <c r="A248" s="17"/>
      <c r="B248" s="17"/>
      <c r="C248" s="9"/>
      <c r="D248" s="17"/>
      <c r="E248" s="17"/>
      <c r="F248" s="18"/>
      <c r="G248" s="18"/>
      <c r="H248" s="5"/>
    </row>
    <row r="249" spans="1:8">
      <c r="A249" s="17"/>
      <c r="B249" s="17"/>
      <c r="C249" s="18"/>
      <c r="D249" s="17"/>
      <c r="E249" s="17"/>
      <c r="F249" s="18"/>
      <c r="G249" s="18"/>
      <c r="H249" s="5"/>
    </row>
    <row r="250" spans="1:8">
      <c r="A250" s="17"/>
      <c r="B250" s="17"/>
      <c r="C250" s="18"/>
      <c r="D250" s="17"/>
      <c r="E250" s="17"/>
      <c r="F250" s="18"/>
      <c r="G250" s="18"/>
      <c r="H250" s="5"/>
    </row>
    <row r="251" spans="1:8">
      <c r="A251" s="17"/>
      <c r="B251" s="17"/>
      <c r="C251" s="18"/>
      <c r="D251" s="17"/>
      <c r="E251" s="17"/>
      <c r="F251" s="18"/>
      <c r="G251" s="18"/>
      <c r="H251" s="5"/>
    </row>
    <row r="252" spans="1:8">
      <c r="A252" s="17"/>
      <c r="B252" s="17"/>
      <c r="C252" s="18"/>
      <c r="D252" s="17"/>
      <c r="E252" s="17"/>
      <c r="F252" s="18"/>
      <c r="G252" s="18"/>
      <c r="H252" s="5"/>
    </row>
    <row r="253" spans="1:8">
      <c r="A253" s="17"/>
      <c r="B253" s="17"/>
      <c r="C253" s="18"/>
      <c r="D253" s="17"/>
      <c r="E253" s="17"/>
      <c r="F253" s="18"/>
      <c r="G253" s="18"/>
      <c r="H253" s="5"/>
    </row>
    <row r="254" spans="1:8">
      <c r="A254" s="17"/>
      <c r="B254" s="17"/>
      <c r="C254" s="18"/>
      <c r="D254" s="17"/>
      <c r="E254" s="17"/>
      <c r="F254" s="18"/>
      <c r="G254" s="18"/>
      <c r="H254" s="5"/>
    </row>
    <row r="255" spans="1:8">
      <c r="A255" s="17"/>
      <c r="B255" s="17"/>
      <c r="C255" s="18"/>
      <c r="D255" s="17"/>
      <c r="E255" s="17"/>
      <c r="F255" s="18"/>
      <c r="G255" s="18"/>
      <c r="H255" s="5"/>
    </row>
    <row r="256" spans="1:8">
      <c r="A256" s="17"/>
      <c r="B256" s="17"/>
      <c r="C256" s="18"/>
      <c r="D256" s="17"/>
      <c r="E256" s="17"/>
      <c r="F256" s="18"/>
      <c r="G256" s="18"/>
      <c r="H256" s="5"/>
    </row>
    <row r="257" spans="1:8">
      <c r="A257" s="45"/>
      <c r="B257" s="45"/>
      <c r="C257" s="2"/>
      <c r="D257" s="45"/>
      <c r="E257" s="45"/>
      <c r="F257" s="2"/>
      <c r="G257" s="2"/>
      <c r="H257" s="5"/>
    </row>
    <row r="258" spans="1:8">
      <c r="A258" s="45"/>
      <c r="B258" s="45"/>
      <c r="C258" s="18"/>
      <c r="D258" s="45"/>
      <c r="E258" s="45"/>
      <c r="F258" s="2"/>
      <c r="G258" s="2"/>
      <c r="H258" s="5"/>
    </row>
    <row r="259" spans="1:8">
      <c r="A259" s="2"/>
      <c r="B259" s="2"/>
      <c r="C259" s="18"/>
      <c r="D259" s="45"/>
      <c r="E259" s="45"/>
      <c r="F259" s="2"/>
      <c r="G259" s="2"/>
      <c r="H259" s="5"/>
    </row>
    <row r="260" spans="1:8">
      <c r="A260" s="2"/>
      <c r="B260" s="2"/>
      <c r="C260" s="18"/>
      <c r="D260" s="45"/>
      <c r="E260" s="45"/>
      <c r="F260" s="2"/>
      <c r="G260" s="2"/>
      <c r="H260" s="5"/>
    </row>
    <row r="261" spans="1:8">
      <c r="A261" s="2"/>
      <c r="B261" s="2"/>
      <c r="C261" s="18"/>
      <c r="D261" s="45"/>
      <c r="E261" s="45"/>
      <c r="F261" s="2"/>
      <c r="G261" s="2"/>
      <c r="H261" s="5"/>
    </row>
    <row r="262" spans="1:8">
      <c r="A262" s="45"/>
      <c r="B262" s="2"/>
      <c r="C262" s="2"/>
      <c r="D262" s="45"/>
      <c r="E262" s="45"/>
      <c r="F262" s="2"/>
      <c r="G262" s="2"/>
      <c r="H262" s="5"/>
    </row>
    <row r="263" spans="1:8">
      <c r="A263" s="17"/>
      <c r="B263" s="17"/>
      <c r="C263" s="18"/>
      <c r="D263" s="17"/>
      <c r="E263" s="17"/>
      <c r="F263" s="18"/>
      <c r="G263" s="18"/>
      <c r="H263" s="5"/>
    </row>
    <row r="264" spans="1:8">
      <c r="A264" s="17"/>
      <c r="B264" s="17"/>
      <c r="C264" s="2"/>
      <c r="D264" s="17"/>
      <c r="E264" s="17"/>
      <c r="F264" s="18"/>
      <c r="G264" s="18"/>
      <c r="H264" s="5"/>
    </row>
    <row r="265" spans="1:8">
      <c r="A265" s="17"/>
      <c r="B265" s="17"/>
      <c r="C265" s="2"/>
      <c r="D265" s="17"/>
      <c r="E265" s="17"/>
      <c r="F265" s="18"/>
      <c r="G265" s="18"/>
      <c r="H265" s="5"/>
    </row>
    <row r="266" spans="1:8">
      <c r="A266" s="17"/>
      <c r="B266" s="17"/>
      <c r="C266" s="18"/>
      <c r="D266" s="45"/>
      <c r="E266" s="45"/>
      <c r="F266" s="2"/>
      <c r="G266" s="2"/>
      <c r="H266" s="5"/>
    </row>
    <row r="267" spans="1:8">
      <c r="A267" s="17"/>
      <c r="B267" s="17"/>
      <c r="C267" s="18"/>
      <c r="D267" s="45"/>
      <c r="E267" s="45"/>
      <c r="F267" s="2"/>
      <c r="G267" s="2"/>
      <c r="H267" s="5"/>
    </row>
    <row r="268" spans="1:8">
      <c r="A268" s="17"/>
      <c r="B268" s="17"/>
      <c r="C268" s="18"/>
      <c r="D268" s="45"/>
      <c r="E268" s="45"/>
      <c r="F268" s="2"/>
      <c r="G268" s="2"/>
      <c r="H268" s="5"/>
    </row>
    <row r="269" spans="1:8">
      <c r="A269" s="17"/>
      <c r="B269" s="17"/>
      <c r="C269" s="18"/>
      <c r="D269" s="17"/>
      <c r="E269" s="17"/>
      <c r="F269" s="18"/>
      <c r="G269" s="18"/>
      <c r="H269" s="5"/>
    </row>
    <row r="270" spans="1:8">
      <c r="A270" s="17"/>
      <c r="B270" s="17"/>
      <c r="C270" s="18"/>
      <c r="D270" s="17"/>
      <c r="E270" s="17"/>
      <c r="F270" s="18"/>
      <c r="G270" s="18"/>
      <c r="H270" s="5"/>
    </row>
    <row r="271" spans="1:8">
      <c r="A271" s="17"/>
      <c r="B271" s="17"/>
      <c r="C271" s="18"/>
      <c r="D271" s="17"/>
      <c r="E271" s="17"/>
      <c r="F271" s="18"/>
      <c r="G271" s="18"/>
      <c r="H271" s="5"/>
    </row>
    <row r="272" spans="1:8">
      <c r="A272" s="17"/>
      <c r="B272" s="17"/>
      <c r="C272" s="18"/>
      <c r="D272" s="17"/>
      <c r="E272" s="17"/>
      <c r="F272" s="18"/>
      <c r="G272" s="18"/>
      <c r="H272" s="5"/>
    </row>
    <row r="273" spans="1:8">
      <c r="A273" s="17"/>
      <c r="B273" s="17"/>
      <c r="C273" s="18"/>
      <c r="D273" s="17"/>
      <c r="E273" s="17"/>
      <c r="F273" s="18"/>
      <c r="G273" s="18"/>
      <c r="H273" s="5"/>
    </row>
    <row r="274" spans="1:8">
      <c r="A274" s="17" t="s">
        <v>106</v>
      </c>
      <c r="B274" s="17"/>
      <c r="C274" s="18"/>
      <c r="D274" s="17"/>
      <c r="E274" s="17"/>
      <c r="H274" s="5"/>
    </row>
    <row r="275" spans="1:8">
      <c r="A275" s="17"/>
      <c r="B275" s="17"/>
      <c r="C275" s="18"/>
      <c r="D275" s="17"/>
      <c r="E275" s="17"/>
      <c r="H275" s="5"/>
    </row>
    <row r="276" spans="1:8">
      <c r="A276" s="17"/>
      <c r="B276" s="17"/>
      <c r="C276" s="18"/>
      <c r="D276" s="17"/>
      <c r="E276" s="17"/>
      <c r="H276" s="5"/>
    </row>
    <row r="277" spans="1:8">
      <c r="A277" s="17"/>
      <c r="B277" s="17"/>
      <c r="C277" s="18"/>
      <c r="D277" s="45"/>
      <c r="E277" s="45"/>
      <c r="F277" s="2"/>
      <c r="G277" s="2"/>
      <c r="H277" s="5"/>
    </row>
    <row r="278" spans="1:8">
      <c r="A278" s="7"/>
      <c r="C278" s="18"/>
      <c r="D278" s="45"/>
      <c r="E278" s="45"/>
      <c r="F278" s="2"/>
      <c r="G278" s="2"/>
      <c r="H278" s="5"/>
    </row>
    <row r="279" spans="1:8">
      <c r="A279" s="17"/>
      <c r="B279" s="17"/>
      <c r="C279" s="18"/>
      <c r="D279" s="45"/>
      <c r="E279" s="45"/>
      <c r="F279" s="2"/>
      <c r="G279" s="2"/>
      <c r="H279" s="5"/>
    </row>
    <row r="280" spans="1:8">
      <c r="A280" s="17"/>
      <c r="B280" s="17"/>
      <c r="C280" s="18"/>
      <c r="D280" s="17"/>
      <c r="E280" s="17"/>
      <c r="F280" s="18"/>
      <c r="G280" s="18"/>
      <c r="H280" s="5"/>
    </row>
    <row r="281" spans="1:8">
      <c r="A281" s="17"/>
      <c r="B281" s="17"/>
      <c r="C281" s="18"/>
      <c r="D281" s="17"/>
      <c r="E281" s="17"/>
      <c r="F281" s="18"/>
      <c r="G281" s="18"/>
      <c r="H281" s="5"/>
    </row>
    <row r="282" spans="1:8">
      <c r="A282" s="17"/>
      <c r="B282" s="17"/>
      <c r="C282" s="18"/>
      <c r="D282" s="17"/>
      <c r="E282" s="17"/>
      <c r="F282" s="18"/>
      <c r="G282" s="18"/>
      <c r="H282" s="5"/>
    </row>
    <row r="283" spans="1:8">
      <c r="A283" s="17"/>
      <c r="B283" s="17"/>
      <c r="C283" s="18"/>
      <c r="H283" s="5"/>
    </row>
    <row r="284" spans="1:8">
      <c r="A284" s="17"/>
      <c r="B284" s="17"/>
      <c r="C284" s="18"/>
      <c r="H284" s="5"/>
    </row>
    <row r="285" spans="1:8">
      <c r="A285" s="17"/>
      <c r="B285" s="17"/>
      <c r="C285" s="18"/>
      <c r="H285" s="5"/>
    </row>
    <row r="286" spans="1:8">
      <c r="A286" s="17"/>
      <c r="B286" s="17"/>
      <c r="C286" s="18"/>
      <c r="H286" s="5"/>
    </row>
    <row r="287" spans="1:8">
      <c r="A287" s="17"/>
      <c r="B287" s="17"/>
      <c r="C287" s="18"/>
      <c r="H287" s="5"/>
    </row>
    <row r="288" spans="1:8">
      <c r="A288" s="17"/>
      <c r="B288" s="17"/>
      <c r="C288" s="18"/>
      <c r="H288" s="5"/>
    </row>
    <row r="289" spans="1:8">
      <c r="A289" s="17"/>
      <c r="B289" s="17"/>
      <c r="C289" s="18"/>
      <c r="H289" s="5"/>
    </row>
    <row r="290" spans="1:8">
      <c r="A290" s="17"/>
      <c r="B290" s="17"/>
      <c r="C290" s="18"/>
      <c r="H290" s="5"/>
    </row>
    <row r="291" spans="1:8" ht="15.75">
      <c r="A291" s="10"/>
      <c r="B291" s="9"/>
      <c r="C291" s="9"/>
      <c r="D291" s="10"/>
      <c r="E291" s="10"/>
      <c r="F291" s="66"/>
      <c r="G291" s="66"/>
      <c r="H291" s="105"/>
    </row>
    <row r="292" spans="1:8" ht="15.75">
      <c r="A292" s="10"/>
      <c r="B292" s="9"/>
      <c r="C292" s="9"/>
      <c r="D292" s="10"/>
      <c r="E292" s="10"/>
      <c r="F292" s="66"/>
      <c r="G292" s="66"/>
      <c r="H292" s="105"/>
    </row>
    <row r="293" spans="1:8" ht="15.75">
      <c r="A293" s="10"/>
      <c r="B293" s="9"/>
      <c r="C293" s="9"/>
      <c r="D293" s="10"/>
      <c r="E293" s="10"/>
      <c r="F293" s="66"/>
      <c r="G293" s="66"/>
      <c r="H293" s="105"/>
    </row>
    <row r="294" spans="1:8">
      <c r="A294" s="7"/>
      <c r="B294" s="9"/>
      <c r="C294" s="9"/>
      <c r="D294" s="10"/>
      <c r="E294" s="10"/>
      <c r="F294" s="9"/>
      <c r="G294" s="9"/>
      <c r="H294" s="105"/>
    </row>
    <row r="295" spans="1:8">
      <c r="A295" s="10"/>
      <c r="B295" s="9"/>
      <c r="C295" s="9"/>
      <c r="D295" s="106"/>
      <c r="E295" s="106"/>
      <c r="F295" s="107"/>
      <c r="G295" s="107"/>
      <c r="H295" s="105"/>
    </row>
    <row r="296" spans="1:8">
      <c r="A296" s="10"/>
      <c r="B296" s="9"/>
      <c r="C296" s="9"/>
      <c r="D296" s="106"/>
      <c r="E296" s="106"/>
      <c r="F296" s="107"/>
      <c r="G296" s="107"/>
      <c r="H296" s="105"/>
    </row>
    <row r="297" spans="1:8">
      <c r="A297" s="10"/>
      <c r="B297" s="9"/>
      <c r="C297" s="9"/>
      <c r="D297" s="106"/>
      <c r="E297" s="106"/>
      <c r="F297" s="107"/>
      <c r="G297" s="107"/>
      <c r="H297" s="105"/>
    </row>
    <row r="298" spans="1:8">
      <c r="A298" s="10"/>
      <c r="B298" s="9"/>
      <c r="C298" s="9"/>
      <c r="D298" s="106"/>
      <c r="E298" s="106"/>
      <c r="F298" s="107"/>
      <c r="G298" s="107"/>
      <c r="H298" s="105"/>
    </row>
    <row r="299" spans="1:8">
      <c r="A299" s="10"/>
      <c r="B299" s="9"/>
      <c r="C299" s="9"/>
      <c r="D299" s="106"/>
      <c r="E299" s="106"/>
      <c r="F299" s="107"/>
      <c r="G299" s="107"/>
      <c r="H299" s="105"/>
    </row>
    <row r="300" spans="1:8">
      <c r="A300" s="10"/>
      <c r="B300" s="9"/>
      <c r="C300" s="9"/>
      <c r="D300" s="106"/>
      <c r="E300" s="106"/>
      <c r="F300" s="107"/>
      <c r="G300" s="107"/>
      <c r="H300" s="105"/>
    </row>
    <row r="301" spans="1:8">
      <c r="A301" s="10"/>
      <c r="B301" s="9"/>
      <c r="C301" s="9"/>
      <c r="D301" s="106"/>
      <c r="E301" s="106"/>
      <c r="F301" s="107"/>
      <c r="G301" s="107"/>
      <c r="H301" s="105"/>
    </row>
    <row r="302" spans="1:8">
      <c r="A302" s="10"/>
      <c r="B302" s="9"/>
      <c r="C302" s="9"/>
      <c r="D302" s="106"/>
      <c r="E302" s="106"/>
      <c r="F302" s="107"/>
      <c r="G302" s="107"/>
      <c r="H302" s="105"/>
    </row>
    <row r="303" spans="1:8" ht="15.75">
      <c r="A303" s="7"/>
      <c r="B303" s="17"/>
      <c r="C303" s="3"/>
      <c r="D303" s="4"/>
      <c r="E303" s="4"/>
      <c r="F303" s="48"/>
      <c r="G303" s="48"/>
      <c r="H303" s="105"/>
    </row>
    <row r="304" spans="1:8" ht="15.75">
      <c r="A304" s="16"/>
      <c r="B304" s="17"/>
      <c r="C304" s="3"/>
      <c r="D304" s="10"/>
      <c r="E304" s="10"/>
      <c r="F304" s="48"/>
      <c r="G304" s="48"/>
      <c r="H304" s="105"/>
    </row>
    <row r="305" spans="1:8">
      <c r="A305" s="16"/>
      <c r="B305" s="17"/>
      <c r="C305" s="2"/>
      <c r="D305" s="63"/>
      <c r="E305" s="63"/>
      <c r="F305" s="108"/>
      <c r="G305" s="108"/>
      <c r="H305" s="105"/>
    </row>
    <row r="306" spans="1:8">
      <c r="A306" s="16"/>
      <c r="B306" s="17"/>
      <c r="C306" s="2"/>
      <c r="D306" s="14"/>
      <c r="E306" s="14"/>
      <c r="F306" s="25"/>
      <c r="G306" s="25"/>
      <c r="H306" s="105"/>
    </row>
    <row r="307" spans="1:8">
      <c r="A307" s="16"/>
      <c r="B307" s="17"/>
      <c r="C307" s="2"/>
      <c r="D307" s="25"/>
      <c r="E307" s="25"/>
      <c r="F307" s="48"/>
      <c r="G307" s="48"/>
      <c r="H307" s="105"/>
    </row>
    <row r="308" spans="1:8" ht="15.75">
      <c r="A308" s="16"/>
      <c r="B308" s="17"/>
      <c r="C308" s="2"/>
      <c r="D308" s="67"/>
      <c r="E308" s="67"/>
      <c r="F308" s="48"/>
      <c r="G308" s="48"/>
      <c r="H308" s="105"/>
    </row>
    <row r="309" spans="1:8">
      <c r="A309" s="16"/>
      <c r="B309" s="17"/>
      <c r="C309" s="2"/>
      <c r="D309" s="17"/>
      <c r="E309" s="17"/>
      <c r="F309" s="48"/>
      <c r="G309" s="48"/>
      <c r="H309" s="105"/>
    </row>
    <row r="310" spans="1:8">
      <c r="A310" s="16"/>
      <c r="B310" s="17"/>
      <c r="C310" s="2"/>
      <c r="D310" s="25"/>
      <c r="E310" s="25"/>
      <c r="F310" s="48"/>
      <c r="G310" s="48"/>
      <c r="H310" s="105"/>
    </row>
    <row r="311" spans="1:8">
      <c r="A311" s="10"/>
      <c r="B311" s="9"/>
      <c r="C311" s="9"/>
      <c r="D311" s="106"/>
      <c r="E311" s="106"/>
      <c r="F311" s="107"/>
      <c r="G311" s="107"/>
      <c r="H311" s="105"/>
    </row>
    <row r="312" spans="1:8">
      <c r="A312" s="10"/>
      <c r="B312" s="9"/>
      <c r="C312" s="9"/>
      <c r="D312" s="106"/>
      <c r="E312" s="106"/>
      <c r="F312" s="107"/>
      <c r="G312" s="107"/>
      <c r="H312" s="105"/>
    </row>
    <row r="313" spans="1:8">
      <c r="A313" s="10"/>
      <c r="B313" s="9"/>
      <c r="C313" s="9"/>
      <c r="D313" s="106"/>
      <c r="E313" s="106"/>
      <c r="F313" s="107"/>
      <c r="G313" s="107"/>
      <c r="H313" s="105"/>
    </row>
    <row r="314" spans="1:8">
      <c r="A314" s="10"/>
      <c r="B314" s="107"/>
      <c r="C314" s="9"/>
      <c r="D314" s="106"/>
      <c r="E314" s="106"/>
      <c r="F314" s="107"/>
      <c r="G314" s="107"/>
      <c r="H314" s="105"/>
    </row>
    <row r="315" spans="1:8">
      <c r="A315" s="10"/>
      <c r="B315" s="107"/>
      <c r="C315" s="9"/>
      <c r="D315" s="106"/>
      <c r="E315" s="106"/>
      <c r="F315" s="107"/>
      <c r="G315" s="107"/>
      <c r="H315" s="105"/>
    </row>
    <row r="316" spans="1:8">
      <c r="A316" s="10"/>
      <c r="B316" s="107"/>
      <c r="C316" s="9"/>
      <c r="D316" s="106"/>
      <c r="E316" s="106"/>
      <c r="F316" s="107"/>
      <c r="G316" s="107"/>
      <c r="H316" s="105"/>
    </row>
    <row r="317" spans="1:8">
      <c r="A317" s="10"/>
      <c r="B317" s="107"/>
      <c r="C317" s="9"/>
      <c r="D317" s="106"/>
      <c r="E317" s="106"/>
      <c r="F317" s="107"/>
      <c r="G317" s="107"/>
      <c r="H317" s="105"/>
    </row>
    <row r="318" spans="1:8">
      <c r="A318" s="10"/>
      <c r="B318" s="107"/>
      <c r="C318" s="9"/>
      <c r="D318" s="106"/>
      <c r="E318" s="106"/>
      <c r="F318" s="107"/>
      <c r="G318" s="107"/>
      <c r="H318" s="105"/>
    </row>
    <row r="319" spans="1:8">
      <c r="A319" s="10"/>
      <c r="B319" s="107"/>
      <c r="C319" s="9"/>
      <c r="D319" s="106"/>
      <c r="E319" s="106"/>
      <c r="F319" s="107"/>
      <c r="G319" s="107"/>
      <c r="H319" s="105"/>
    </row>
    <row r="320" spans="1:8">
      <c r="A320" s="10"/>
      <c r="B320" s="107"/>
      <c r="C320" s="9"/>
      <c r="D320" s="106"/>
      <c r="E320" s="106"/>
      <c r="F320" s="107"/>
      <c r="G320" s="107"/>
      <c r="H320" s="105"/>
    </row>
    <row r="321" spans="1:8">
      <c r="A321" s="106"/>
      <c r="B321" s="107"/>
      <c r="C321" s="107"/>
      <c r="D321" s="106"/>
      <c r="E321" s="106"/>
      <c r="F321" s="107"/>
      <c r="G321" s="107"/>
      <c r="H321" s="105"/>
    </row>
    <row r="322" spans="1:8">
      <c r="A322" s="106"/>
      <c r="B322" s="107"/>
      <c r="C322" s="107"/>
      <c r="D322" s="106"/>
      <c r="E322" s="106"/>
      <c r="F322" s="107"/>
      <c r="G322" s="107"/>
      <c r="H322" s="105"/>
    </row>
    <row r="323" spans="1:8">
      <c r="A323" s="106"/>
      <c r="B323" s="107"/>
      <c r="C323" s="107"/>
      <c r="D323" s="106"/>
      <c r="E323" s="106"/>
      <c r="F323" s="107"/>
      <c r="G323" s="107"/>
      <c r="H323" s="105"/>
    </row>
    <row r="324" spans="1:8">
      <c r="A324" s="106"/>
      <c r="B324" s="107"/>
      <c r="C324" s="107"/>
      <c r="D324" s="106"/>
      <c r="E324" s="106"/>
      <c r="F324" s="107"/>
      <c r="G324" s="107"/>
      <c r="H324" s="105"/>
    </row>
    <row r="325" spans="1:8">
      <c r="A325" s="106"/>
      <c r="B325" s="107"/>
      <c r="C325" s="107"/>
      <c r="D325" s="106"/>
      <c r="E325" s="106"/>
      <c r="F325" s="107"/>
      <c r="G325" s="107"/>
      <c r="H325" s="105"/>
    </row>
    <row r="326" spans="1:8">
      <c r="A326" s="10"/>
      <c r="B326" s="9"/>
      <c r="D326" s="106"/>
      <c r="E326" s="106"/>
      <c r="F326" s="107"/>
      <c r="G326" s="107"/>
      <c r="H326" s="105"/>
    </row>
    <row r="327" spans="1:8">
      <c r="A327" s="10"/>
      <c r="D327" s="10"/>
      <c r="E327" s="10"/>
      <c r="F327" s="9"/>
      <c r="G327" s="9"/>
      <c r="H327" s="105"/>
    </row>
    <row r="328" spans="1:8">
      <c r="A328" s="10"/>
      <c r="D328" s="109"/>
      <c r="E328" s="109"/>
      <c r="F328" s="9"/>
      <c r="G328" s="9"/>
      <c r="H328" s="105"/>
    </row>
    <row r="329" spans="1:8" ht="15.75">
      <c r="A329" s="10"/>
      <c r="B329" s="9"/>
      <c r="C329" s="110"/>
      <c r="D329" s="109"/>
      <c r="E329" s="109"/>
      <c r="F329" s="9"/>
      <c r="G329" s="9"/>
      <c r="H329" s="105"/>
    </row>
    <row r="330" spans="1:8" ht="15.75">
      <c r="A330" s="9"/>
      <c r="B330" s="9"/>
      <c r="C330" s="110"/>
      <c r="D330" s="109"/>
      <c r="E330" s="109"/>
      <c r="F330" s="9"/>
      <c r="G330" s="9"/>
      <c r="H330" s="105"/>
    </row>
    <row r="331" spans="1:8" ht="15.75">
      <c r="A331" s="9"/>
      <c r="B331" s="9"/>
      <c r="C331" s="110"/>
      <c r="D331" s="111"/>
      <c r="E331" s="111"/>
      <c r="F331" s="9"/>
      <c r="G331" s="9"/>
      <c r="H331" s="105"/>
    </row>
    <row r="332" spans="1:8" ht="15.75">
      <c r="A332" s="9"/>
      <c r="B332" s="9"/>
      <c r="C332" s="110"/>
      <c r="D332" s="109"/>
      <c r="E332" s="109"/>
      <c r="F332" s="9"/>
      <c r="G332" s="9"/>
      <c r="H332" s="105"/>
    </row>
    <row r="333" spans="1:8" ht="15.75">
      <c r="A333" s="9"/>
      <c r="B333" s="9"/>
      <c r="C333" s="110"/>
      <c r="D333" s="109"/>
      <c r="E333" s="109"/>
      <c r="F333" s="9"/>
      <c r="G333" s="9"/>
      <c r="H333" s="105"/>
    </row>
    <row r="334" spans="1:8">
      <c r="A334" s="7"/>
      <c r="D334" s="112"/>
      <c r="E334" s="112"/>
    </row>
    <row r="335" spans="1:8">
      <c r="A335" s="7"/>
    </row>
    <row r="336" spans="1:8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</sheetData>
  <mergeCells count="8">
    <mergeCell ref="A170:I170"/>
    <mergeCell ref="A172:I172"/>
    <mergeCell ref="A2:I2"/>
    <mergeCell ref="A4:I4"/>
    <mergeCell ref="A48:I48"/>
    <mergeCell ref="A50:I50"/>
    <mergeCell ref="A106:I106"/>
    <mergeCell ref="A108:I108"/>
  </mergeCells>
  <pageMargins left="0.5" right="0.5" top="0.5" bottom="0.7" header="0.25" footer="0.33"/>
  <pageSetup scale="45" fitToHeight="4" orientation="landscape" r:id="rId1"/>
  <headerFooter alignWithMargins="0"/>
  <rowBreaks count="3" manualBreakCount="3">
    <brk id="46" max="7" man="1"/>
    <brk id="104" max="7" man="1"/>
    <brk id="16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</vt:lpstr>
      <vt:lpstr>'Data '!Print_Area</vt:lpstr>
    </vt:vector>
  </TitlesOfParts>
  <Company>OGE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Siharath, Christy</dc:creator>
  <cp:lastModifiedBy>Siharath, Christy</cp:lastModifiedBy>
  <dcterms:created xsi:type="dcterms:W3CDTF">2023-08-24T20:14:21Z</dcterms:created>
  <dcterms:modified xsi:type="dcterms:W3CDTF">2023-08-24T20:16:06Z</dcterms:modified>
</cp:coreProperties>
</file>